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1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leffe\OneDrive\Escritorio\UNIVERSITY\PREGRADO INGENIERIA ELECTRONICA\8 SEMESTER\PROYECTO ESPECIAL I\GitHub DuqueXII\Testing protocol\"/>
    </mc:Choice>
  </mc:AlternateContent>
  <xr:revisionPtr revIDLastSave="0" documentId="13_ncr:1_{1EA66260-DF05-4B84-9545-CDA8D88E5147}" xr6:coauthVersionLast="47" xr6:coauthVersionMax="47" xr10:uidLastSave="{00000000-0000-0000-0000-000000000000}"/>
  <bookViews>
    <workbookView xWindow="-108" yWindow="-108" windowWidth="23256" windowHeight="12456" tabRatio="772" firstSheet="5" activeTab="10" xr2:uid="{9F9AFEC7-2B8D-418F-93C2-D62D9840B82B}"/>
  </bookViews>
  <sheets>
    <sheet name="IR Flame Detection Sensor" sheetId="16" r:id="rId1"/>
    <sheet name="Environmental Noise Sensor" sheetId="6" r:id="rId2"/>
    <sheet name="Obstacle Detection Sensor" sheetId="5" r:id="rId3"/>
    <sheet name="Open Door And Window Detection" sheetId="1" r:id="rId4"/>
    <sheet name="Temperature Sensor" sheetId="7" r:id="rId5"/>
    <sheet name="Thermal Camera Sensor" sheetId="9" r:id="rId6"/>
    <sheet name="Air Quiality Sensor" sheetId="8" r:id="rId7"/>
    <sheet name="Ambient Light Sensor" sheetId="3" r:id="rId8"/>
    <sheet name="IMU Earthquake Sensor" sheetId="4" r:id="rId9"/>
    <sheet name="Dangerous Object Detection" sheetId="17" r:id="rId10"/>
    <sheet name="Result" sheetId="18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8" i="18" l="1"/>
  <c r="M90" i="17"/>
  <c r="J80" i="17"/>
  <c r="J81" i="17"/>
  <c r="J82" i="17"/>
  <c r="J83" i="17"/>
  <c r="J84" i="17"/>
  <c r="J85" i="17"/>
  <c r="J86" i="17"/>
  <c r="J87" i="17"/>
  <c r="J88" i="17"/>
  <c r="J79" i="17"/>
  <c r="J66" i="17"/>
  <c r="J67" i="17"/>
  <c r="J68" i="17"/>
  <c r="J69" i="17"/>
  <c r="J70" i="17"/>
  <c r="J71" i="17"/>
  <c r="J72" i="17"/>
  <c r="J73" i="17"/>
  <c r="J74" i="17"/>
  <c r="J65" i="17"/>
  <c r="J52" i="17"/>
  <c r="J53" i="17"/>
  <c r="J54" i="17"/>
  <c r="J55" i="17"/>
  <c r="J56" i="17"/>
  <c r="J57" i="17"/>
  <c r="J58" i="17"/>
  <c r="J59" i="17"/>
  <c r="J60" i="17"/>
  <c r="J51" i="17"/>
  <c r="J38" i="17"/>
  <c r="J39" i="17"/>
  <c r="J40" i="17"/>
  <c r="J41" i="17"/>
  <c r="J42" i="17"/>
  <c r="J43" i="17"/>
  <c r="J44" i="17"/>
  <c r="J45" i="17"/>
  <c r="J46" i="17"/>
  <c r="J37" i="17"/>
  <c r="J23" i="17"/>
  <c r="J24" i="17"/>
  <c r="J25" i="17"/>
  <c r="J26" i="17"/>
  <c r="J27" i="17"/>
  <c r="J28" i="17"/>
  <c r="J29" i="17"/>
  <c r="J30" i="17"/>
  <c r="J31" i="17"/>
  <c r="J32" i="17"/>
  <c r="J10" i="17"/>
  <c r="J11" i="17"/>
  <c r="J12" i="17"/>
  <c r="J13" i="17"/>
  <c r="J14" i="17"/>
  <c r="J15" i="17"/>
  <c r="J16" i="17"/>
  <c r="J17" i="17"/>
  <c r="J18" i="17"/>
  <c r="J9" i="17"/>
  <c r="J18" i="4"/>
  <c r="J17" i="4"/>
  <c r="J16" i="4"/>
  <c r="J15" i="4"/>
  <c r="J14" i="4"/>
  <c r="J13" i="4"/>
  <c r="J12" i="4"/>
  <c r="J11" i="4"/>
  <c r="J10" i="4"/>
  <c r="M8" i="4" s="1"/>
  <c r="J9" i="4"/>
  <c r="I9" i="3"/>
  <c r="H9" i="6"/>
  <c r="I10" i="3"/>
  <c r="I11" i="3"/>
  <c r="I12" i="3"/>
  <c r="I13" i="3"/>
  <c r="I14" i="3"/>
  <c r="I15" i="3"/>
  <c r="I16" i="3"/>
  <c r="I17" i="3"/>
  <c r="I18" i="3"/>
  <c r="H18" i="8"/>
  <c r="H17" i="8"/>
  <c r="H16" i="8"/>
  <c r="H15" i="8"/>
  <c r="H14" i="8"/>
  <c r="H13" i="8"/>
  <c r="H12" i="8"/>
  <c r="H11" i="8"/>
  <c r="H10" i="8"/>
  <c r="H9" i="8"/>
  <c r="K8" i="8"/>
  <c r="I18" i="9"/>
  <c r="I17" i="9"/>
  <c r="I16" i="9"/>
  <c r="I15" i="9"/>
  <c r="I14" i="9"/>
  <c r="I13" i="9"/>
  <c r="I12" i="9"/>
  <c r="I11" i="9"/>
  <c r="I10" i="9"/>
  <c r="I9" i="9"/>
  <c r="L8" i="9" s="1"/>
  <c r="I18" i="7"/>
  <c r="I17" i="7"/>
  <c r="I16" i="7"/>
  <c r="I15" i="7"/>
  <c r="I14" i="7"/>
  <c r="I13" i="7"/>
  <c r="I12" i="7"/>
  <c r="I11" i="7"/>
  <c r="I10" i="7"/>
  <c r="I9" i="7"/>
  <c r="L8" i="7"/>
  <c r="H18" i="1"/>
  <c r="H17" i="1"/>
  <c r="H16" i="1"/>
  <c r="H15" i="1"/>
  <c r="H14" i="1"/>
  <c r="H13" i="1"/>
  <c r="H12" i="1"/>
  <c r="H11" i="1"/>
  <c r="H10" i="1"/>
  <c r="H9" i="1"/>
  <c r="K8" i="1"/>
  <c r="M36" i="17" l="1"/>
  <c r="M22" i="17"/>
  <c r="M50" i="17"/>
  <c r="M64" i="17"/>
  <c r="M78" i="17"/>
  <c r="L8" i="3"/>
  <c r="H18" i="5"/>
  <c r="H17" i="5"/>
  <c r="H16" i="5"/>
  <c r="H15" i="5"/>
  <c r="H14" i="5"/>
  <c r="H13" i="5"/>
  <c r="H12" i="5"/>
  <c r="H11" i="5"/>
  <c r="H10" i="5"/>
  <c r="H9" i="5"/>
  <c r="K8" i="5"/>
  <c r="H18" i="6" l="1"/>
  <c r="H17" i="6"/>
  <c r="H16" i="6"/>
  <c r="H15" i="6"/>
  <c r="H14" i="6"/>
  <c r="H13" i="6"/>
  <c r="H12" i="6"/>
  <c r="H11" i="6"/>
  <c r="H10" i="6"/>
  <c r="K8" i="6"/>
  <c r="J13" i="16"/>
  <c r="J14" i="16"/>
  <c r="J15" i="16"/>
  <c r="J16" i="16"/>
  <c r="J17" i="16"/>
  <c r="J18" i="16"/>
  <c r="J19" i="16"/>
  <c r="J20" i="16"/>
  <c r="J21" i="16"/>
  <c r="J22" i="16"/>
  <c r="J23" i="16"/>
  <c r="J24" i="16"/>
  <c r="J25" i="16"/>
  <c r="J26" i="16"/>
  <c r="J27" i="16"/>
  <c r="J28" i="16"/>
  <c r="J29" i="16"/>
  <c r="J30" i="16"/>
  <c r="J31" i="16"/>
  <c r="J32" i="16"/>
  <c r="J33" i="16"/>
  <c r="J34" i="16"/>
  <c r="J35" i="16"/>
  <c r="J36" i="16"/>
  <c r="J37" i="16"/>
  <c r="J38" i="16"/>
  <c r="J39" i="16"/>
  <c r="J40" i="16"/>
  <c r="J41" i="16"/>
  <c r="J42" i="16"/>
  <c r="J43" i="16"/>
  <c r="J44" i="16"/>
  <c r="J45" i="16"/>
  <c r="J46" i="16"/>
  <c r="J47" i="16"/>
  <c r="J48" i="16"/>
  <c r="J10" i="16"/>
  <c r="J11" i="16"/>
  <c r="J12" i="16"/>
  <c r="J9" i="16"/>
  <c r="M8" i="17" l="1"/>
  <c r="M13" i="16"/>
  <c r="M12" i="16"/>
  <c r="M9" i="16"/>
  <c r="M18" i="16"/>
  <c r="M10" i="16"/>
  <c r="M17" i="16"/>
  <c r="M11" i="16"/>
  <c r="M14" i="16"/>
  <c r="M16" i="16"/>
  <c r="M15" i="16"/>
  <c r="M20" i="16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</futureMetadata>
  <valueMetadata count="2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</valueMetadata>
</metadata>
</file>

<file path=xl/sharedStrings.xml><?xml version="1.0" encoding="utf-8"?>
<sst xmlns="http://schemas.openxmlformats.org/spreadsheetml/2006/main" count="287" uniqueCount="121">
  <si>
    <t>Prueba No.</t>
  </si>
  <si>
    <t>Observaciones:</t>
  </si>
  <si>
    <t>Llama detectada</t>
  </si>
  <si>
    <t>Notificación sonora</t>
  </si>
  <si>
    <t>Terremoto detectado</t>
  </si>
  <si>
    <t>Obstaculo detectado</t>
  </si>
  <si>
    <t>Notificación en página web</t>
  </si>
  <si>
    <t>Score</t>
  </si>
  <si>
    <t>Ángulo [°]</t>
  </si>
  <si>
    <t>Distancia de la llama [m]</t>
  </si>
  <si>
    <t>Voltaje detectado [V]</t>
  </si>
  <si>
    <t>Tiempo de respuesta [ms]</t>
  </si>
  <si>
    <t>Datos registrados</t>
  </si>
  <si>
    <t>Promedio score</t>
  </si>
  <si>
    <t>Resultados</t>
  </si>
  <si>
    <r>
      <rPr>
        <b/>
        <sz val="25"/>
        <color theme="1"/>
        <rFont val="Aptos Narrow"/>
        <family val="2"/>
        <scheme val="minor"/>
      </rPr>
      <t xml:space="preserve">DuqueXII - Protocolo de Prueba:      </t>
    </r>
    <r>
      <rPr>
        <sz val="20"/>
        <color theme="1"/>
        <rFont val="Aptos Narrow"/>
        <family val="2"/>
        <scheme val="minor"/>
      </rPr>
      <t xml:space="preserve"> Detección de llamas de fuego en el ambiente del niño</t>
    </r>
    <r>
      <rPr>
        <sz val="12"/>
        <color theme="1"/>
        <rFont val="Aptos Narrow"/>
        <family val="2"/>
        <scheme val="minor"/>
      </rPr>
      <t>.</t>
    </r>
  </si>
  <si>
    <t xml:space="preserve">* El valor de voltaje medido bajo diferentes condiciones de iluminación sin presencia de llama se encuentra siempre en el rango de 3.4 a 3.5V. </t>
  </si>
  <si>
    <t>* La distancia máxima de detección hasta el momento es de 1 metro. El circuito puede detectar máximo hasta 3.5 metros. Sin embargo, el trimer para estas pruebas se encuentra seteado para una distancia de 1 metro.</t>
  </si>
  <si>
    <t>* El robot cuenta con 6 LEDs receptores IR a su alrededor, por lo que puede abarcar 360° todo el ambiente. Con lo anterior, se decidió realizar pruebas sobre los ángulos 0, 90, 180 y 270° cada 10 cm.</t>
  </si>
  <si>
    <t>* El tiempo de respuesta fue tomado del código utilizado para esta prueba. Se penalizan detecciones de llama fuera del tiempo aceptable.</t>
  </si>
  <si>
    <t>Score  final</t>
  </si>
  <si>
    <t>* Para esta funcionalidad se propone el score visto en la fórmula en el cual se detallan sus pesos y variables correspondientes.</t>
  </si>
  <si>
    <t>* El score de cada prueba realizada permite obtener el score final el cual define la calificación de la prueba para esta funcionalidad, la cual es: 0.96.</t>
  </si>
  <si>
    <t>* El valor de voltaje medido y la detección de la llama depende de la intensidad de la misma. Estas pruebas se realizacon con un mechero bajo la misma intensidad.</t>
  </si>
  <si>
    <t>Video (support videos):</t>
  </si>
  <si>
    <t>* El video indicado muestra un ejemplo de esta funcionalidad.</t>
  </si>
  <si>
    <r>
      <rPr>
        <b/>
        <sz val="25"/>
        <color theme="1"/>
        <rFont val="Aptos Narrow"/>
        <family val="2"/>
        <scheme val="minor"/>
      </rPr>
      <t>DuqueXII - Protocolo de Prueba:</t>
    </r>
    <r>
      <rPr>
        <sz val="20"/>
        <color theme="1"/>
        <rFont val="Aptos Narrow"/>
        <family val="2"/>
        <scheme val="minor"/>
      </rPr>
      <t xml:space="preserve">       Detección de niveles de ruido alto en el ambiente del niño.</t>
    </r>
  </si>
  <si>
    <t>Score final</t>
  </si>
  <si>
    <t>Ruido detectada</t>
  </si>
  <si>
    <t>Nivel de Ruido [dB]</t>
  </si>
  <si>
    <t xml:space="preserve">* El score de cada prueba realizada permite obtener el score final el cual define la calificación de la prueba para </t>
  </si>
  <si>
    <t xml:space="preserve">   esta funcionalidad, la cual es: 0.93.</t>
  </si>
  <si>
    <t>* Se utilizó un parlante de 300W a una distancia fija de 1 metro para realizar esta prueba.</t>
  </si>
  <si>
    <t>* La tabla registra solo valores altos de ruido (valores mayores a 40 dB) para probar la funcionalidad.</t>
  </si>
  <si>
    <t xml:space="preserve">   correspondientes.</t>
  </si>
  <si>
    <t xml:space="preserve">* Para esta funcionalidad se propone el score visto en la fórmula en el cual se detallan sus pesos y variables </t>
  </si>
  <si>
    <r>
      <rPr>
        <b/>
        <sz val="25"/>
        <color theme="1"/>
        <rFont val="Aptos Narrow"/>
        <family val="2"/>
        <scheme val="minor"/>
      </rPr>
      <t>DuqueXII - Protocolo de Prueba:</t>
    </r>
    <r>
      <rPr>
        <sz val="20"/>
        <color theme="1"/>
        <rFont val="Aptos Narrow"/>
        <family val="2"/>
        <scheme val="minor"/>
      </rPr>
      <t xml:space="preserve">       Detección de obstaculos en el ambiente del niño.</t>
    </r>
  </si>
  <si>
    <t>Proximidad      [0-255]</t>
  </si>
  <si>
    <t>* Se utilizó la mano como obstaculo para obtener valores menores a 20, dicho valor es el umbral.</t>
  </si>
  <si>
    <t xml:space="preserve">   esta funcionalidad, la cual es: 0.99.</t>
  </si>
  <si>
    <t>* La tabla registra solo valores bajos de proximidad para activar las alarmas y asi probar la funcionalidad.</t>
  </si>
  <si>
    <t>Puerta / Ventana abierta detectada</t>
  </si>
  <si>
    <t>Distancia máxima [m]</t>
  </si>
  <si>
    <t>* Se utilizó una caja cerrada con una abertura simulando una puerta / ventana.</t>
  </si>
  <si>
    <t>* La tabla registra solo valores altos de distancia para activar las alarmas y asi probar la funcionalidad.</t>
  </si>
  <si>
    <t xml:space="preserve">   esta funcionalidad, la cual es: 0.97.</t>
  </si>
  <si>
    <t>Temperatura inicial [°C]</t>
  </si>
  <si>
    <t>Temperatura Final [°C]</t>
  </si>
  <si>
    <t>Temperatura Alta detectada</t>
  </si>
  <si>
    <t>* Se utilizó un mechero y un cautin para aumentar la temperatura alrededor del sensor.</t>
  </si>
  <si>
    <t xml:space="preserve">   esta funcionalidad, la cual es: 0.94.</t>
  </si>
  <si>
    <t>* La tabla registra solo valores altos de temperatura para activar las alarmas y asi probar la funcionalidad.</t>
  </si>
  <si>
    <r>
      <rPr>
        <b/>
        <sz val="24"/>
        <color theme="1"/>
        <rFont val="Aptos Narrow"/>
        <family val="2"/>
        <scheme val="minor"/>
      </rPr>
      <t>DuqueXII - Protocolo de Prueba:</t>
    </r>
    <r>
      <rPr>
        <sz val="20"/>
        <color theme="1"/>
        <rFont val="Aptos Narrow"/>
        <family val="2"/>
        <scheme val="minor"/>
      </rPr>
      <t xml:space="preserve">  </t>
    </r>
    <r>
      <rPr>
        <sz val="19"/>
        <color theme="1"/>
        <rFont val="Aptos Narrow"/>
        <family val="2"/>
        <scheme val="minor"/>
      </rPr>
      <t>Detección de temperatura corporal del niño y objetos calientes.</t>
    </r>
  </si>
  <si>
    <t>* Se utilizó un mechero para emular la temperatura corporal.</t>
  </si>
  <si>
    <r>
      <rPr>
        <b/>
        <sz val="24"/>
        <color theme="1"/>
        <rFont val="Aptos Narrow"/>
        <family val="2"/>
        <scheme val="minor"/>
      </rPr>
      <t>DuqueXII - Protocolo de Prueba:</t>
    </r>
    <r>
      <rPr>
        <sz val="20"/>
        <color theme="1"/>
        <rFont val="Aptos Narrow"/>
        <family val="2"/>
        <scheme val="minor"/>
      </rPr>
      <t xml:space="preserve">  Verificación de la calidad del aire en el ambiente del niño</t>
    </r>
    <r>
      <rPr>
        <sz val="19"/>
        <color theme="1"/>
        <rFont val="Aptos Narrow"/>
        <family val="2"/>
        <scheme val="minor"/>
      </rPr>
      <t>.</t>
    </r>
  </si>
  <si>
    <t>Aire contaminado detectada</t>
  </si>
  <si>
    <t>Calidad del aire [ppm]</t>
  </si>
  <si>
    <t>* Se utilizó el gas de un mechero para emular gas butano y propano en el ambiente.</t>
  </si>
  <si>
    <t>* La tabla registra solo valores moderados de aire contaminado para activar las alarmas y asi probar la funcionalidad.</t>
  </si>
  <si>
    <t xml:space="preserve">   esta funcionalidad, la cual es: 0.98.</t>
  </si>
  <si>
    <r>
      <rPr>
        <b/>
        <sz val="24"/>
        <color theme="1"/>
        <rFont val="Aptos Narrow"/>
        <family val="2"/>
        <scheme val="minor"/>
      </rPr>
      <t>DuqueXII - Protocolo de Prueba:</t>
    </r>
    <r>
      <rPr>
        <sz val="20"/>
        <color theme="1"/>
        <rFont val="Aptos Narrow"/>
        <family val="2"/>
        <scheme val="minor"/>
      </rPr>
      <t xml:space="preserve">  Encendido de LEDs de potencia para iluminar el ambiente del niño</t>
    </r>
  </si>
  <si>
    <t>Nivel iluminación antes [lux]</t>
  </si>
  <si>
    <t>Nivel iluminación después [lux]</t>
  </si>
  <si>
    <t>Iluminación baja detectada</t>
  </si>
  <si>
    <t>* Se utilizó la luz artifical (luz constante) del laboratorio LM042 para realizar esta prueba.</t>
  </si>
  <si>
    <t>* La tabla registra solo valores bajos de luminosidad para activar las alarmas y asi probar la funcionalidad.</t>
  </si>
  <si>
    <t>Roll [°]</t>
  </si>
  <si>
    <t>Pitch [°]</t>
  </si>
  <si>
    <t>Yaw [°]</t>
  </si>
  <si>
    <r>
      <rPr>
        <b/>
        <sz val="24"/>
        <color theme="1"/>
        <rFont val="Aptos Narrow"/>
        <family val="2"/>
        <scheme val="minor"/>
      </rPr>
      <t xml:space="preserve">     DuqueXII - Protocolo de Prueba:</t>
    </r>
    <r>
      <rPr>
        <sz val="20"/>
        <color theme="1"/>
        <rFont val="Aptos Narrow"/>
        <family val="2"/>
        <scheme val="minor"/>
      </rPr>
      <t xml:space="preserve">  Detección de posible terremoto.</t>
    </r>
  </si>
  <si>
    <t>* Se utilizó una plataforma lisa para perturbar el robot con movimientos bruscos.</t>
  </si>
  <si>
    <t>* La tabla registra las variaciones en cada uno de los ejes para activar las alarmas y asi probar la funcionalidad.</t>
  </si>
  <si>
    <r>
      <rPr>
        <b/>
        <sz val="24"/>
        <color theme="1"/>
        <rFont val="Aptos Narrow"/>
        <family val="2"/>
        <scheme val="minor"/>
      </rPr>
      <t xml:space="preserve">     DuqueXII - Protocolo de Prueba:</t>
    </r>
    <r>
      <rPr>
        <sz val="20"/>
        <color theme="1"/>
        <rFont val="Aptos Narrow"/>
        <family val="2"/>
        <scheme val="minor"/>
      </rPr>
      <t xml:space="preserve">  Detección de objetos peligrosos en el ambiente del niño.</t>
    </r>
  </si>
  <si>
    <t>Detección inicial válida</t>
  </si>
  <si>
    <t>Detección con zoom válida</t>
  </si>
  <si>
    <t>Score detección sin Zoom [%]</t>
  </si>
  <si>
    <t>Score detección con zoom [%]</t>
  </si>
  <si>
    <t>Datos registrados (Outlet)</t>
  </si>
  <si>
    <t>Score final (Outlet)</t>
  </si>
  <si>
    <t>Datos registrados (Coin)</t>
  </si>
  <si>
    <t>Score final (Coin)</t>
  </si>
  <si>
    <t>Datos registrados (Glass marbles)</t>
  </si>
  <si>
    <t>Score final (Glass M.)</t>
  </si>
  <si>
    <t>Datos registrados (Knife)</t>
  </si>
  <si>
    <t>Score final (Knife)</t>
  </si>
  <si>
    <t>Datos registrados (Pill)</t>
  </si>
  <si>
    <t>Score final (Pill)</t>
  </si>
  <si>
    <t>Datos registrados (Scissor)</t>
  </si>
  <si>
    <t>Score final (Scissor)</t>
  </si>
  <si>
    <t>Score detección sin zoom [%]</t>
  </si>
  <si>
    <t>* Se utilizó una tablet para ilustrar los objetos peligrosos.</t>
  </si>
  <si>
    <t xml:space="preserve">* El score de cada prueba realizada permite obtener el score final el cual define la calificación de la prueba para cada objeto peligroso. </t>
  </si>
  <si>
    <t xml:space="preserve">   El score promedio para esta funcionalidad es: 0.64.</t>
  </si>
  <si>
    <t>* La tabla registra las porcentajes de certeza de la detección para activar las alarmas y asi probar la funcionalidad.</t>
  </si>
  <si>
    <t>Funcionalidad No.</t>
  </si>
  <si>
    <t>Funcionalidad</t>
  </si>
  <si>
    <t>IR Flame Detection Sensor</t>
  </si>
  <si>
    <t>Environmental Noise Sensor</t>
  </si>
  <si>
    <t>Obstacle Detection Sensor</t>
  </si>
  <si>
    <t>Open Door And Window Detection</t>
  </si>
  <si>
    <t>Temperature Sensor</t>
  </si>
  <si>
    <t>Thermal Camera Sensor</t>
  </si>
  <si>
    <t>Air Quiality Sensor</t>
  </si>
  <si>
    <t>Ambient Light Sensor</t>
  </si>
  <si>
    <t>IMU Earthquake Sensor</t>
  </si>
  <si>
    <t>Dangerous Object Detection</t>
  </si>
  <si>
    <t>Score Final</t>
  </si>
  <si>
    <r>
      <rPr>
        <b/>
        <sz val="25"/>
        <color theme="1"/>
        <rFont val="Aptos Narrow"/>
        <family val="2"/>
        <scheme val="minor"/>
      </rPr>
      <t xml:space="preserve">DuqueXII:   </t>
    </r>
    <r>
      <rPr>
        <sz val="20"/>
        <color theme="1"/>
        <rFont val="Aptos Narrow"/>
        <family val="2"/>
        <scheme val="minor"/>
      </rPr>
      <t>Final results.</t>
    </r>
  </si>
  <si>
    <t>* El score de cada prueba realizada permite obtener el score final del robot, el cual es de 0.94. Lo anterior indica una puntuación de 94/100.</t>
  </si>
  <si>
    <r>
      <rPr>
        <b/>
        <sz val="24"/>
        <color theme="1"/>
        <rFont val="Aptos Narrow"/>
        <family val="2"/>
        <scheme val="minor"/>
      </rPr>
      <t>DuqueXII - Protocolo de Prueba:</t>
    </r>
    <r>
      <rPr>
        <sz val="20"/>
        <color theme="1"/>
        <rFont val="Aptos Narrow"/>
        <family val="2"/>
        <scheme val="minor"/>
      </rPr>
      <t xml:space="preserve"> </t>
    </r>
    <r>
      <rPr>
        <sz val="19"/>
        <color theme="1"/>
        <rFont val="Aptos Narrow"/>
        <family val="2"/>
        <scheme val="minor"/>
      </rPr>
      <t>Detección de puertas y ventanas abiertas en el ambiente del niño.</t>
    </r>
  </si>
  <si>
    <r>
      <rPr>
        <b/>
        <sz val="24"/>
        <color theme="1"/>
        <rFont val="Aptos Narrow"/>
        <family val="2"/>
        <scheme val="minor"/>
      </rPr>
      <t>DuqueXII - Protocolo de Prueba:</t>
    </r>
    <r>
      <rPr>
        <sz val="20"/>
        <color theme="1"/>
        <rFont val="Aptos Narrow"/>
        <family val="2"/>
        <scheme val="minor"/>
      </rPr>
      <t xml:space="preserve">     </t>
    </r>
    <r>
      <rPr>
        <sz val="19"/>
        <color theme="1"/>
        <rFont val="Aptos Narrow"/>
        <family val="2"/>
        <scheme val="minor"/>
      </rPr>
      <t>Detección de alta temperatura en el ambiente del niño.</t>
    </r>
  </si>
  <si>
    <t xml:space="preserve">                        Detection of open doors and windows 1 and 2</t>
  </si>
  <si>
    <t>Air quality</t>
  </si>
  <si>
    <t>Fire flame detection</t>
  </si>
  <si>
    <t>Detection of dangerous objects  (outlet, pill, coin, glass marbles, scissor)</t>
  </si>
  <si>
    <t>Obstacle detection</t>
  </si>
  <si>
    <t>Noise detection</t>
  </si>
  <si>
    <t>Earthquake detection</t>
  </si>
  <si>
    <t>Turn on power LEDs 3W</t>
  </si>
  <si>
    <t>High ambient temperature</t>
  </si>
  <si>
    <t>Body temperature and hot objects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</si>
</sst>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sz val="12"/>
      <color theme="1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sz val="20"/>
      <color theme="1"/>
      <name val="Aptos Narrow"/>
      <family val="2"/>
      <scheme val="minor"/>
    </font>
    <font>
      <b/>
      <sz val="25"/>
      <color theme="1"/>
      <name val="Aptos Narrow"/>
      <family val="2"/>
      <scheme val="minor"/>
    </font>
    <font>
      <sz val="19"/>
      <color theme="1"/>
      <name val="Aptos Narrow"/>
      <family val="2"/>
      <scheme val="minor"/>
    </font>
    <font>
      <b/>
      <sz val="24"/>
      <color theme="1"/>
      <name val="Aptos Narrow"/>
      <family val="2"/>
      <scheme val="minor"/>
    </font>
    <font>
      <sz val="25"/>
      <color theme="1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 tint="0.749992370372631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3">
    <xf numFmtId="0" fontId="0" fillId="0" borderId="0" xfId="0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2" fontId="2" fillId="0" borderId="0" xfId="0" applyNumberFormat="1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2" fontId="2" fillId="0" borderId="1" xfId="0" applyNumberFormat="1" applyFont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 wrapText="1"/>
    </xf>
    <xf numFmtId="2" fontId="3" fillId="3" borderId="1" xfId="0" applyNumberFormat="1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/>
    </xf>
    <xf numFmtId="0" fontId="3" fillId="0" borderId="0" xfId="0" applyFont="1" applyAlignment="1">
      <alignment horizontal="center" vertical="center"/>
    </xf>
    <xf numFmtId="2" fontId="3" fillId="0" borderId="1" xfId="0" applyNumberFormat="1" applyFont="1" applyBorder="1" applyAlignment="1">
      <alignment horizontal="center" vertical="center" wrapText="1"/>
    </xf>
    <xf numFmtId="2" fontId="2" fillId="0" borderId="1" xfId="0" applyNumberFormat="1" applyFont="1" applyBorder="1" applyAlignment="1">
      <alignment horizont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horizontal="left" vertical="center"/>
    </xf>
    <xf numFmtId="0" fontId="2" fillId="4" borderId="1" xfId="0" applyFont="1" applyFill="1" applyBorder="1" applyAlignment="1">
      <alignment horizontal="center"/>
    </xf>
    <xf numFmtId="0" fontId="3" fillId="4" borderId="0" xfId="0" applyFont="1" applyFill="1" applyAlignment="1">
      <alignment vertical="center"/>
    </xf>
    <xf numFmtId="0" fontId="2" fillId="0" borderId="1" xfId="0" applyFont="1" applyBorder="1" applyAlignment="1">
      <alignment horizontal="left"/>
    </xf>
    <xf numFmtId="0" fontId="2" fillId="0" borderId="0" xfId="0" applyFont="1" applyAlignment="1">
      <alignment horizontal="left" vertical="center"/>
    </xf>
    <xf numFmtId="0" fontId="2" fillId="0" borderId="1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3" fillId="2" borderId="1" xfId="0" applyFont="1" applyFill="1" applyBorder="1" applyAlignment="1">
      <alignment horizontal="center" vertical="center" wrapText="1"/>
    </xf>
    <xf numFmtId="2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2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2" fillId="0" borderId="0" xfId="0" applyFont="1" applyAlignment="1">
      <alignment horizontal="left"/>
    </xf>
    <xf numFmtId="0" fontId="8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18" Type="http://schemas.microsoft.com/office/2017/06/relationships/rdRichValueStructure" Target="richData/rdrichvaluestructur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microsoft.com/office/2017/06/relationships/rdRichValue" Target="richData/rdrichvalue.xml"/><Relationship Id="rId2" Type="http://schemas.openxmlformats.org/officeDocument/2006/relationships/worksheet" Target="worksheets/sheet2.xml"/><Relationship Id="rId16" Type="http://schemas.microsoft.com/office/2022/10/relationships/richValueRel" Target="richData/richValueRel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microsoft.com/office/2017/06/relationships/rdRichValueTypes" Target="richData/rdRichValueTyp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tx1"/>
                </a:solidFill>
              </a:rPr>
              <a:t>IR Flame Results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'IR Flame Detection Sensor'!$M$8</c:f>
              <c:strCache>
                <c:ptCount val="1"/>
                <c:pt idx="0">
                  <c:v>Promedio 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'IR Flame Detection Sensor'!$L$9:$L$18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'IR Flame Detection Sensor'!$M$9:$M$18</c:f>
              <c:numCache>
                <c:formatCode>0.00</c:formatCode>
                <c:ptCount val="10"/>
                <c:pt idx="0">
                  <c:v>1</c:v>
                </c:pt>
                <c:pt idx="1">
                  <c:v>1</c:v>
                </c:pt>
                <c:pt idx="2">
                  <c:v>0.99396666666666667</c:v>
                </c:pt>
                <c:pt idx="3">
                  <c:v>0.98773333333333335</c:v>
                </c:pt>
                <c:pt idx="4">
                  <c:v>0.98326666666666673</c:v>
                </c:pt>
                <c:pt idx="5">
                  <c:v>1</c:v>
                </c:pt>
                <c:pt idx="6">
                  <c:v>0.89380000000000004</c:v>
                </c:pt>
                <c:pt idx="7">
                  <c:v>1</c:v>
                </c:pt>
                <c:pt idx="8">
                  <c:v>0.89096666666666668</c:v>
                </c:pt>
                <c:pt idx="9">
                  <c:v>0.9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149-4661-ADF7-4F04AB61DC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29556944"/>
        <c:axId val="1829559824"/>
      </c:barChart>
      <c:catAx>
        <c:axId val="182955694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9559824"/>
        <c:crosses val="autoZero"/>
        <c:auto val="1"/>
        <c:lblAlgn val="ctr"/>
        <c:lblOffset val="100"/>
        <c:noMultiLvlLbl val="0"/>
      </c:catAx>
      <c:valAx>
        <c:axId val="18295598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95569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>
                <a:solidFill>
                  <a:sysClr val="windowText" lastClr="000000"/>
                </a:solidFill>
              </a:rPr>
              <a:t>Outlet Detection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'Dangerous Object Detection'!$J$8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'Dangerous Object Detection'!$J$9:$J$18</c:f>
              <c:numCache>
                <c:formatCode>0.00</c:formatCode>
                <c:ptCount val="10"/>
                <c:pt idx="0">
                  <c:v>0.98749999999999993</c:v>
                </c:pt>
                <c:pt idx="1">
                  <c:v>0.68956666666666666</c:v>
                </c:pt>
                <c:pt idx="2">
                  <c:v>0.99836666666666662</c:v>
                </c:pt>
                <c:pt idx="3">
                  <c:v>0.05</c:v>
                </c:pt>
                <c:pt idx="4">
                  <c:v>0.69016666666666671</c:v>
                </c:pt>
                <c:pt idx="5">
                  <c:v>0.69376666666666664</c:v>
                </c:pt>
                <c:pt idx="6">
                  <c:v>0.69579999999999997</c:v>
                </c:pt>
                <c:pt idx="7">
                  <c:v>0.69406666666666672</c:v>
                </c:pt>
                <c:pt idx="8">
                  <c:v>0.05</c:v>
                </c:pt>
                <c:pt idx="9">
                  <c:v>0.69803333333333339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715-44BF-94C6-67DC7D91C1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6E4F-4D34-8F7A-94DEFF9C455E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ysClr val="windowText" lastClr="000000"/>
                </a:solidFill>
              </a:rPr>
              <a:t>Coin Detection Results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'Dangerous Object Detection'!$J$22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'Dangerous Object Detection'!$J$23:$J$32</c:f>
              <c:numCache>
                <c:formatCode>0.00</c:formatCode>
                <c:ptCount val="10"/>
                <c:pt idx="0">
                  <c:v>0.99959999999999993</c:v>
                </c:pt>
                <c:pt idx="1">
                  <c:v>0.69473333333333331</c:v>
                </c:pt>
                <c:pt idx="2">
                  <c:v>0.05</c:v>
                </c:pt>
                <c:pt idx="3">
                  <c:v>0.99916666666666665</c:v>
                </c:pt>
                <c:pt idx="4">
                  <c:v>0.69703333333333339</c:v>
                </c:pt>
                <c:pt idx="5">
                  <c:v>0.99666666666666659</c:v>
                </c:pt>
                <c:pt idx="6">
                  <c:v>0.05</c:v>
                </c:pt>
                <c:pt idx="7">
                  <c:v>0.69850000000000001</c:v>
                </c:pt>
                <c:pt idx="8">
                  <c:v>0.99773333333333325</c:v>
                </c:pt>
                <c:pt idx="9">
                  <c:v>0.99803333333333333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24C-4FD4-9FBB-25C561E8D9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83416240"/>
        <c:axId val="1083416720"/>
      </c:barChart>
      <c:catAx>
        <c:axId val="108341624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3416720"/>
        <c:crosses val="autoZero"/>
        <c:auto val="1"/>
        <c:lblAlgn val="ctr"/>
        <c:lblOffset val="100"/>
        <c:noMultiLvlLbl val="0"/>
      </c:catAx>
      <c:valAx>
        <c:axId val="1083416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34162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ysClr val="windowText" lastClr="000000"/>
                </a:solidFill>
              </a:rPr>
              <a:t>Glass Marbles Detection Results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'Dangerous Object Detection'!$J$36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'Dangerous Object Detection'!$J$37:$J$46</c:f>
              <c:numCache>
                <c:formatCode>0.00</c:formatCode>
                <c:ptCount val="10"/>
                <c:pt idx="0">
                  <c:v>0.05</c:v>
                </c:pt>
                <c:pt idx="1">
                  <c:v>0.995</c:v>
                </c:pt>
                <c:pt idx="2">
                  <c:v>0.69766666666666666</c:v>
                </c:pt>
                <c:pt idx="3">
                  <c:v>0.69350000000000001</c:v>
                </c:pt>
                <c:pt idx="4">
                  <c:v>0.99716666666666665</c:v>
                </c:pt>
                <c:pt idx="5">
                  <c:v>0.05</c:v>
                </c:pt>
                <c:pt idx="6">
                  <c:v>0.05</c:v>
                </c:pt>
                <c:pt idx="7">
                  <c:v>0.69783333333333331</c:v>
                </c:pt>
                <c:pt idx="8">
                  <c:v>0.99399999999999999</c:v>
                </c:pt>
                <c:pt idx="9">
                  <c:v>0.99966666666666659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93D-4B79-95A2-F573FEF800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0667615"/>
        <c:axId val="120664255"/>
      </c:barChart>
      <c:catAx>
        <c:axId val="12066761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664255"/>
        <c:crosses val="autoZero"/>
        <c:auto val="1"/>
        <c:lblAlgn val="ctr"/>
        <c:lblOffset val="100"/>
        <c:noMultiLvlLbl val="0"/>
      </c:catAx>
      <c:valAx>
        <c:axId val="1206642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66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ysClr val="windowText" lastClr="000000"/>
                </a:solidFill>
              </a:rPr>
              <a:t>Knife Detection Results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'Dangerous Object Detection'!$J$50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'Dangerous Object Detection'!$J$51:$J$60</c:f>
              <c:numCache>
                <c:formatCode>0.00</c:formatCode>
                <c:ptCount val="10"/>
                <c:pt idx="0">
                  <c:v>0.99926666666666664</c:v>
                </c:pt>
                <c:pt idx="1">
                  <c:v>0.69376666666666664</c:v>
                </c:pt>
                <c:pt idx="2">
                  <c:v>0.05</c:v>
                </c:pt>
                <c:pt idx="3">
                  <c:v>0.99639999999999995</c:v>
                </c:pt>
                <c:pt idx="4">
                  <c:v>0.99753333333333327</c:v>
                </c:pt>
                <c:pt idx="5">
                  <c:v>0.05</c:v>
                </c:pt>
                <c:pt idx="6">
                  <c:v>0.69810000000000005</c:v>
                </c:pt>
                <c:pt idx="7">
                  <c:v>0.99346666666666661</c:v>
                </c:pt>
                <c:pt idx="8">
                  <c:v>0.99966666666666659</c:v>
                </c:pt>
                <c:pt idx="9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579-467A-9649-9CFAB1205B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73513056"/>
        <c:axId val="1273514496"/>
      </c:barChart>
      <c:catAx>
        <c:axId val="127351305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3514496"/>
        <c:crosses val="autoZero"/>
        <c:auto val="1"/>
        <c:lblAlgn val="ctr"/>
        <c:lblOffset val="100"/>
        <c:noMultiLvlLbl val="0"/>
      </c:catAx>
      <c:valAx>
        <c:axId val="1273514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Socre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35130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ysClr val="windowText" lastClr="000000"/>
                </a:solidFill>
              </a:rPr>
              <a:t>Pill Detection Results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'Dangerous Object Detection'!$J$64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'Dangerous Object Detection'!$J$65:$J$74</c:f>
              <c:numCache>
                <c:formatCode>0.00</c:formatCode>
                <c:ptCount val="10"/>
                <c:pt idx="0">
                  <c:v>0.05</c:v>
                </c:pt>
                <c:pt idx="1">
                  <c:v>0.99393333333333334</c:v>
                </c:pt>
                <c:pt idx="2">
                  <c:v>0.69850000000000001</c:v>
                </c:pt>
                <c:pt idx="3">
                  <c:v>0.997</c:v>
                </c:pt>
                <c:pt idx="4">
                  <c:v>0.99616666666666664</c:v>
                </c:pt>
                <c:pt idx="5">
                  <c:v>0.05</c:v>
                </c:pt>
                <c:pt idx="6">
                  <c:v>0.69433333333333336</c:v>
                </c:pt>
                <c:pt idx="7">
                  <c:v>0.99349999999999994</c:v>
                </c:pt>
                <c:pt idx="8">
                  <c:v>0.05</c:v>
                </c:pt>
                <c:pt idx="9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B7-4F01-AA6A-73809CE3E9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89446000"/>
        <c:axId val="1089443120"/>
      </c:barChart>
      <c:catAx>
        <c:axId val="1089446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443120"/>
        <c:crosses val="autoZero"/>
        <c:auto val="1"/>
        <c:lblAlgn val="ctr"/>
        <c:lblOffset val="100"/>
        <c:noMultiLvlLbl val="0"/>
      </c:catAx>
      <c:valAx>
        <c:axId val="1089443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9446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ysClr val="windowText" lastClr="000000"/>
                </a:solidFill>
              </a:rPr>
              <a:t>Scissor Detection</a:t>
            </a:r>
            <a:r>
              <a:rPr lang="en-US" b="1" baseline="0">
                <a:solidFill>
                  <a:sysClr val="windowText" lastClr="000000"/>
                </a:solidFill>
              </a:rPr>
              <a:t>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'Dangerous Object Detection'!$J$78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'Dangerous Object Detection'!$J$79:$J$88</c:f>
              <c:numCache>
                <c:formatCode>0.00</c:formatCode>
                <c:ptCount val="10"/>
                <c:pt idx="0">
                  <c:v>0.05</c:v>
                </c:pt>
                <c:pt idx="1">
                  <c:v>0.99490000000000001</c:v>
                </c:pt>
                <c:pt idx="2">
                  <c:v>0.69776666666666665</c:v>
                </c:pt>
                <c:pt idx="3">
                  <c:v>0.99373333333333325</c:v>
                </c:pt>
                <c:pt idx="4">
                  <c:v>0.99863333333333326</c:v>
                </c:pt>
                <c:pt idx="5">
                  <c:v>0.05</c:v>
                </c:pt>
                <c:pt idx="6">
                  <c:v>0.69669999999999999</c:v>
                </c:pt>
                <c:pt idx="7">
                  <c:v>0.99553333333333327</c:v>
                </c:pt>
                <c:pt idx="8">
                  <c:v>0.69803333333333339</c:v>
                </c:pt>
                <c:pt idx="9">
                  <c:v>0.6942666666666667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CCB-40C3-B0D5-37F1367DEB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78699680"/>
        <c:axId val="1078700640"/>
      </c:barChart>
      <c:catAx>
        <c:axId val="107869968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8700640"/>
        <c:crosses val="autoZero"/>
        <c:auto val="1"/>
        <c:lblAlgn val="ctr"/>
        <c:lblOffset val="100"/>
        <c:noMultiLvlLbl val="0"/>
      </c:catAx>
      <c:valAx>
        <c:axId val="1078700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86996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>
                <a:solidFill>
                  <a:sysClr val="windowText" lastClr="000000"/>
                </a:solidFill>
              </a:rPr>
              <a:t>Final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2"/>
          <c:order val="2"/>
          <c:tx>
            <c:strRef>
              <c:f>Result!$D$8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Result!$D$9:$D$18</c:f>
              <c:numCache>
                <c:formatCode>General</c:formatCode>
                <c:ptCount val="10"/>
                <c:pt idx="0" formatCode="0.00">
                  <c:v>0.96</c:v>
                </c:pt>
                <c:pt idx="1">
                  <c:v>0.93</c:v>
                </c:pt>
                <c:pt idx="2">
                  <c:v>0.99</c:v>
                </c:pt>
                <c:pt idx="3">
                  <c:v>0.97</c:v>
                </c:pt>
                <c:pt idx="4" formatCode="0.00">
                  <c:v>0.94</c:v>
                </c:pt>
                <c:pt idx="5">
                  <c:v>0.99</c:v>
                </c:pt>
                <c:pt idx="6">
                  <c:v>0.98</c:v>
                </c:pt>
                <c:pt idx="7">
                  <c:v>0.99</c:v>
                </c:pt>
                <c:pt idx="8">
                  <c:v>0.99</c:v>
                </c:pt>
                <c:pt idx="9">
                  <c:v>0.64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DB1-48D4-AE90-3218DFC573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7DB1-48D4-AE90-3218DFC5733E}"/>
                  </c:ext>
                </c:extLst>
              </c15:ser>
            </c15:filteredBarSeries>
            <c15:filteredBar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'IMU Earthquake Sensor'!$J$8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'IMU Earthquake Sensor'!$J$9:$J$18</c15:sqref>
                        </c15:formulaRef>
                      </c:ext>
                    </c:extLst>
                    <c:numCache>
                      <c:formatCode>General</c:formatCode>
                      <c:ptCount val="10"/>
                      <c:pt idx="0">
                        <c:v>0.99286666666666656</c:v>
                      </c:pt>
                      <c:pt idx="1">
                        <c:v>0.98593333333333322</c:v>
                      </c:pt>
                      <c:pt idx="2">
                        <c:v>0.98753333333333326</c:v>
                      </c:pt>
                      <c:pt idx="3">
                        <c:v>0.98453333333333326</c:v>
                      </c:pt>
                      <c:pt idx="4" formatCode="0.00">
                        <c:v>0.99639999999999995</c:v>
                      </c:pt>
                      <c:pt idx="5">
                        <c:v>0.97886666666666655</c:v>
                      </c:pt>
                      <c:pt idx="6">
                        <c:v>0.98939999999999995</c:v>
                      </c:pt>
                      <c:pt idx="7">
                        <c:v>0.99453333333333327</c:v>
                      </c:pt>
                      <c:pt idx="8">
                        <c:v>0.98873333333333324</c:v>
                      </c:pt>
                      <c:pt idx="9">
                        <c:v>0.9844666666666666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0-7DB1-48D4-AE90-3218DFC5733E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Funcionality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ysClr val="windowText" lastClr="000000"/>
                </a:solidFill>
              </a:rPr>
              <a:t>Enviromental</a:t>
            </a:r>
            <a:r>
              <a:rPr lang="en-US" b="1" baseline="0">
                <a:solidFill>
                  <a:sysClr val="windowText" lastClr="000000"/>
                </a:solidFill>
              </a:rPr>
              <a:t> Noise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'Environmental Noise Sensor'!$H$8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'Environmental Noise Sensor'!$H$9:$H$18</c:f>
              <c:numCache>
                <c:formatCode>0.00</c:formatCode>
                <c:ptCount val="10"/>
                <c:pt idx="0">
                  <c:v>1</c:v>
                </c:pt>
                <c:pt idx="1">
                  <c:v>1</c:v>
                </c:pt>
                <c:pt idx="2">
                  <c:v>0.9323999999999999</c:v>
                </c:pt>
                <c:pt idx="3">
                  <c:v>0.5</c:v>
                </c:pt>
                <c:pt idx="4">
                  <c:v>0.9423999999999999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0.94579999999999997</c:v>
                </c:pt>
                <c:pt idx="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532-4CD4-A11A-DFC8B2F886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7532-4CD4-A11A-DFC8B2F8868F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>
                <a:solidFill>
                  <a:sysClr val="windowText" lastClr="000000"/>
                </a:solidFill>
              </a:rPr>
              <a:t>Obstacle Detection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'Obstacle Detection Sensor'!$H$8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'Obstacle Detection Sensor'!$H$9:$H$18</c:f>
              <c:numCache>
                <c:formatCode>0.00</c:formatCode>
                <c:ptCount val="10"/>
                <c:pt idx="0">
                  <c:v>0.99999999999999989</c:v>
                </c:pt>
                <c:pt idx="1">
                  <c:v>0.99866666666666659</c:v>
                </c:pt>
                <c:pt idx="2">
                  <c:v>0.99999999999999989</c:v>
                </c:pt>
                <c:pt idx="3">
                  <c:v>0.97546666666666659</c:v>
                </c:pt>
                <c:pt idx="4">
                  <c:v>0.99999999999999989</c:v>
                </c:pt>
                <c:pt idx="5">
                  <c:v>0.98666666666666658</c:v>
                </c:pt>
                <c:pt idx="6">
                  <c:v>0.99999999999999989</c:v>
                </c:pt>
                <c:pt idx="7">
                  <c:v>0.99646666666666661</c:v>
                </c:pt>
                <c:pt idx="8">
                  <c:v>0.98993333333333322</c:v>
                </c:pt>
                <c:pt idx="9">
                  <c:v>0.99999999999999989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ABA-4561-BB09-2729BDA833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1ABA-4561-BB09-2729BDA833CF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>
                <a:solidFill>
                  <a:sysClr val="windowText" lastClr="000000"/>
                </a:solidFill>
              </a:rPr>
              <a:t>Open Door And Window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'Open Door And Window Detection'!$H$8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'Open Door And Window Detection'!$H$9:$H$18</c:f>
              <c:numCache>
                <c:formatCode>0.00</c:formatCode>
                <c:ptCount val="10"/>
                <c:pt idx="0">
                  <c:v>0.96786666666666654</c:v>
                </c:pt>
                <c:pt idx="1">
                  <c:v>0.99866666666666659</c:v>
                </c:pt>
                <c:pt idx="2">
                  <c:v>0.99659999999999993</c:v>
                </c:pt>
                <c:pt idx="3">
                  <c:v>0.95259999999999989</c:v>
                </c:pt>
                <c:pt idx="4">
                  <c:v>0.99699999999999989</c:v>
                </c:pt>
                <c:pt idx="5">
                  <c:v>0.9665999999999999</c:v>
                </c:pt>
                <c:pt idx="6">
                  <c:v>0.99999999999999989</c:v>
                </c:pt>
                <c:pt idx="7">
                  <c:v>0.93513333333333326</c:v>
                </c:pt>
                <c:pt idx="8">
                  <c:v>0.95886666666666653</c:v>
                </c:pt>
                <c:pt idx="9">
                  <c:v>0.9542666666666666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B12-4D2C-8576-375DD8A573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AB12-4D2C-8576-375DD8A573C4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>
                <a:solidFill>
                  <a:sysClr val="windowText" lastClr="000000"/>
                </a:solidFill>
              </a:rPr>
              <a:t>Temperature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'Temperature Sensor'!$I$8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'Temperature Sensor'!$I$9:$I$18</c:f>
              <c:numCache>
                <c:formatCode>General</c:formatCode>
                <c:ptCount val="10"/>
                <c:pt idx="0">
                  <c:v>0.93813333333333326</c:v>
                </c:pt>
                <c:pt idx="1">
                  <c:v>0.94879999999999987</c:v>
                </c:pt>
                <c:pt idx="2">
                  <c:v>0.93099999999999994</c:v>
                </c:pt>
                <c:pt idx="3">
                  <c:v>0.93753333333333322</c:v>
                </c:pt>
                <c:pt idx="4">
                  <c:v>0.9532666666666666</c:v>
                </c:pt>
                <c:pt idx="5">
                  <c:v>0.94753333333333323</c:v>
                </c:pt>
                <c:pt idx="6">
                  <c:v>0.93426666666666658</c:v>
                </c:pt>
                <c:pt idx="7">
                  <c:v>0.93899999999999995</c:v>
                </c:pt>
                <c:pt idx="8">
                  <c:v>0.94419999999999993</c:v>
                </c:pt>
                <c:pt idx="9">
                  <c:v>0.92666666666666653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6F7-4AF8-820D-46982A02A8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D6F7-4AF8-820D-46982A02A8A6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>
                <a:solidFill>
                  <a:sysClr val="windowText" lastClr="000000"/>
                </a:solidFill>
              </a:rPr>
              <a:t>Body Temperature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'Thermal Camera Sensor'!$I$8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'Thermal Camera Sensor'!$I$9:$I$18</c:f>
              <c:numCache>
                <c:formatCode>General</c:formatCode>
                <c:ptCount val="10"/>
                <c:pt idx="0">
                  <c:v>0.9665999999999999</c:v>
                </c:pt>
                <c:pt idx="1">
                  <c:v>0.9874666666666666</c:v>
                </c:pt>
                <c:pt idx="2">
                  <c:v>0.99899999999999989</c:v>
                </c:pt>
                <c:pt idx="3">
                  <c:v>0.98893333333333322</c:v>
                </c:pt>
                <c:pt idx="4">
                  <c:v>0.98079999999999989</c:v>
                </c:pt>
                <c:pt idx="5">
                  <c:v>0.97453333333333325</c:v>
                </c:pt>
                <c:pt idx="6">
                  <c:v>0.99099999999999988</c:v>
                </c:pt>
                <c:pt idx="7">
                  <c:v>0.98186666666666655</c:v>
                </c:pt>
                <c:pt idx="8">
                  <c:v>0.98526666666666662</c:v>
                </c:pt>
                <c:pt idx="9">
                  <c:v>0.99666666666666659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D01-430D-BD7C-90F28A40E4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DD01-430D-BD7C-90F28A40E4D3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>
                <a:solidFill>
                  <a:sysClr val="windowText" lastClr="000000"/>
                </a:solidFill>
              </a:rPr>
              <a:t>Air Quiality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'Air Quiality Sensor'!$H$8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solidFill>
                <a:schemeClr val="accent1"/>
              </a:solidFill>
            </a:ln>
            <a:effectLst/>
          </c:spPr>
          <c:invertIfNegative val="0"/>
          <c:val>
            <c:numRef>
              <c:f>'Air Quiality Sensor'!$H$9:$H$18</c:f>
              <c:numCache>
                <c:formatCode>0.00</c:formatCode>
                <c:ptCount val="10"/>
                <c:pt idx="0">
                  <c:v>0.96886666666666654</c:v>
                </c:pt>
                <c:pt idx="1">
                  <c:v>0.97273333333333323</c:v>
                </c:pt>
                <c:pt idx="2">
                  <c:v>0.98526666666666662</c:v>
                </c:pt>
                <c:pt idx="3">
                  <c:v>0.98119999999999996</c:v>
                </c:pt>
                <c:pt idx="4">
                  <c:v>0.97853333333333326</c:v>
                </c:pt>
                <c:pt idx="5">
                  <c:v>0.97106666666666652</c:v>
                </c:pt>
                <c:pt idx="6">
                  <c:v>0.96313333333333329</c:v>
                </c:pt>
                <c:pt idx="7">
                  <c:v>0.97439999999999993</c:v>
                </c:pt>
                <c:pt idx="8">
                  <c:v>0.98533333333333328</c:v>
                </c:pt>
                <c:pt idx="9">
                  <c:v>0.9841333333333333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2E4-4D75-975B-FA9A703548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D0B6-44DF-9D8A-927067618068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>
                <a:solidFill>
                  <a:sysClr val="windowText" lastClr="000000"/>
                </a:solidFill>
              </a:rPr>
              <a:t>Ambient Light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'Ambient Light Sensor'!$I$8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'Ambient Light Sensor'!$I$9:$I$18</c:f>
              <c:numCache>
                <c:formatCode>General</c:formatCode>
                <c:ptCount val="10"/>
                <c:pt idx="0">
                  <c:v>0.99099999999999988</c:v>
                </c:pt>
                <c:pt idx="1">
                  <c:v>0.99099999999999988</c:v>
                </c:pt>
                <c:pt idx="2" formatCode="0.00">
                  <c:v>0.99526666666666652</c:v>
                </c:pt>
                <c:pt idx="3">
                  <c:v>0.99333333333333329</c:v>
                </c:pt>
                <c:pt idx="4">
                  <c:v>0.99059999999999993</c:v>
                </c:pt>
                <c:pt idx="5">
                  <c:v>0.99359999999999993</c:v>
                </c:pt>
                <c:pt idx="6">
                  <c:v>0.9827999999999999</c:v>
                </c:pt>
                <c:pt idx="7">
                  <c:v>0.99253333333333327</c:v>
                </c:pt>
                <c:pt idx="8">
                  <c:v>0.99433333333333329</c:v>
                </c:pt>
                <c:pt idx="9">
                  <c:v>0.99193333333333322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E0-4D44-AF82-70CB43BA18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4C62-4DA0-B609-B89B30436369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>
                <a:solidFill>
                  <a:sysClr val="windowText" lastClr="000000"/>
                </a:solidFill>
              </a:rPr>
              <a:t>Earthquake Results</a:t>
            </a:r>
            <a:endParaRPr lang="en-US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'IMU Earthquake Sensor'!$J$8</c:f>
              <c:strCache>
                <c:ptCount val="1"/>
                <c:pt idx="0">
                  <c:v>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'IMU Earthquake Sensor'!$J$9:$J$18</c:f>
              <c:numCache>
                <c:formatCode>General</c:formatCode>
                <c:ptCount val="10"/>
                <c:pt idx="0">
                  <c:v>0.99286666666666656</c:v>
                </c:pt>
                <c:pt idx="1">
                  <c:v>0.98593333333333322</c:v>
                </c:pt>
                <c:pt idx="2">
                  <c:v>0.98753333333333326</c:v>
                </c:pt>
                <c:pt idx="3">
                  <c:v>0.98453333333333326</c:v>
                </c:pt>
                <c:pt idx="4" formatCode="0.00">
                  <c:v>0.99639999999999995</c:v>
                </c:pt>
                <c:pt idx="5">
                  <c:v>0.97886666666666655</c:v>
                </c:pt>
                <c:pt idx="6">
                  <c:v>0.98939999999999995</c:v>
                </c:pt>
                <c:pt idx="7">
                  <c:v>0.99453333333333327</c:v>
                </c:pt>
                <c:pt idx="8">
                  <c:v>0.98873333333333324</c:v>
                </c:pt>
                <c:pt idx="9">
                  <c:v>0.9844666666666666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FC9-427E-AB23-1521C3DB7D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824000"/>
        <c:axId val="9683264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'Dangerous Object Detection'!$J$8</c15:sqref>
                        </c15:formulaRef>
                      </c:ext>
                    </c:extLst>
                    <c:strCache>
                      <c:ptCount val="1"/>
                      <c:pt idx="0">
                        <c:v>Score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'Dangerous Object Detection'!$J$9:$J$18</c15:sqref>
                        </c15:formulaRef>
                      </c:ext>
                    </c:extLst>
                    <c:numCache>
                      <c:formatCode>0.00</c:formatCode>
                      <c:ptCount val="10"/>
                      <c:pt idx="0">
                        <c:v>0.98749999999999993</c:v>
                      </c:pt>
                      <c:pt idx="1">
                        <c:v>0.68956666666666666</c:v>
                      </c:pt>
                      <c:pt idx="2">
                        <c:v>0.99836666666666662</c:v>
                      </c:pt>
                      <c:pt idx="3">
                        <c:v>0.05</c:v>
                      </c:pt>
                      <c:pt idx="4">
                        <c:v>0.69016666666666671</c:v>
                      </c:pt>
                      <c:pt idx="5">
                        <c:v>0.69376666666666664</c:v>
                      </c:pt>
                      <c:pt idx="6">
                        <c:v>0.69579999999999997</c:v>
                      </c:pt>
                      <c:pt idx="7">
                        <c:v>0.69406666666666672</c:v>
                      </c:pt>
                      <c:pt idx="8">
                        <c:v>0.05</c:v>
                      </c:pt>
                      <c:pt idx="9">
                        <c:v>0.69803333333333339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BFC9-427E-AB23-1521C3DB7DAB}"/>
                  </c:ext>
                </c:extLst>
              </c15:ser>
            </c15:filteredBarSeries>
          </c:ext>
        </c:extLst>
      </c:barChart>
      <c:catAx>
        <c:axId val="96824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Test No.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32640"/>
        <c:crosses val="autoZero"/>
        <c:auto val="1"/>
        <c:lblAlgn val="ctr"/>
        <c:lblOffset val="100"/>
        <c:noMultiLvlLbl val="0"/>
      </c:catAx>
      <c:valAx>
        <c:axId val="96832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ysClr val="windowText" lastClr="000000"/>
                    </a:solidFill>
                  </a:rPr>
                  <a:t>Score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824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Relationship Id="rId6" Type="http://schemas.openxmlformats.org/officeDocument/2006/relationships/chart" Target="../charts/chart15.xml"/><Relationship Id="rId5" Type="http://schemas.openxmlformats.org/officeDocument/2006/relationships/chart" Target="../charts/chart14.xml"/><Relationship Id="rId4" Type="http://schemas.openxmlformats.org/officeDocument/2006/relationships/chart" Target="../charts/chart13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144780</xdr:colOff>
      <xdr:row>6</xdr:row>
      <xdr:rowOff>19050</xdr:rowOff>
    </xdr:from>
    <xdr:to>
      <xdr:col>21</xdr:col>
      <xdr:colOff>449580</xdr:colOff>
      <xdr:row>18</xdr:row>
      <xdr:rowOff>186690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A2B68654-114F-1095-9715-FA11DAA694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160020</xdr:colOff>
      <xdr:row>6</xdr:row>
      <xdr:rowOff>26670</xdr:rowOff>
    </xdr:from>
    <xdr:to>
      <xdr:col>21</xdr:col>
      <xdr:colOff>464820</xdr:colOff>
      <xdr:row>18</xdr:row>
      <xdr:rowOff>194310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454411B-5FAC-5FBF-880D-7B5659BAF6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137160</xdr:colOff>
      <xdr:row>20</xdr:row>
      <xdr:rowOff>3810</xdr:rowOff>
    </xdr:from>
    <xdr:to>
      <xdr:col>21</xdr:col>
      <xdr:colOff>441960</xdr:colOff>
      <xdr:row>32</xdr:row>
      <xdr:rowOff>171450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3210E76-CDFD-D7AE-74E7-5E0B7180F4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152400</xdr:colOff>
      <xdr:row>34</xdr:row>
      <xdr:rowOff>26670</xdr:rowOff>
    </xdr:from>
    <xdr:to>
      <xdr:col>21</xdr:col>
      <xdr:colOff>457200</xdr:colOff>
      <xdr:row>46</xdr:row>
      <xdr:rowOff>194310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5BB7A99-46A2-8DAD-AA2F-95F1270015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137160</xdr:colOff>
      <xdr:row>48</xdr:row>
      <xdr:rowOff>19050</xdr:rowOff>
    </xdr:from>
    <xdr:to>
      <xdr:col>21</xdr:col>
      <xdr:colOff>441960</xdr:colOff>
      <xdr:row>60</xdr:row>
      <xdr:rowOff>186690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06F6742-5F9E-7CC4-9117-8D2FAAD1D7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129540</xdr:colOff>
      <xdr:row>62</xdr:row>
      <xdr:rowOff>19050</xdr:rowOff>
    </xdr:from>
    <xdr:to>
      <xdr:col>21</xdr:col>
      <xdr:colOff>434340</xdr:colOff>
      <xdr:row>74</xdr:row>
      <xdr:rowOff>186690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33E5EE92-0288-C1D6-A047-074440AC27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167640</xdr:colOff>
      <xdr:row>76</xdr:row>
      <xdr:rowOff>19050</xdr:rowOff>
    </xdr:from>
    <xdr:to>
      <xdr:col>21</xdr:col>
      <xdr:colOff>472440</xdr:colOff>
      <xdr:row>88</xdr:row>
      <xdr:rowOff>186690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183E3B45-3EC3-AA8E-8F87-7A06E1F935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160020</xdr:colOff>
      <xdr:row>6</xdr:row>
      <xdr:rowOff>26670</xdr:rowOff>
    </xdr:from>
    <xdr:to>
      <xdr:col>15</xdr:col>
      <xdr:colOff>464820</xdr:colOff>
      <xdr:row>18</xdr:row>
      <xdr:rowOff>194310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284AB5B-F89C-4790-8F04-C7B402F04D0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160020</xdr:colOff>
      <xdr:row>6</xdr:row>
      <xdr:rowOff>26670</xdr:rowOff>
    </xdr:from>
    <xdr:to>
      <xdr:col>19</xdr:col>
      <xdr:colOff>464820</xdr:colOff>
      <xdr:row>18</xdr:row>
      <xdr:rowOff>194310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21BAD29-F11D-4CDF-9E8E-FD94BE262B2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160020</xdr:colOff>
      <xdr:row>6</xdr:row>
      <xdr:rowOff>26670</xdr:rowOff>
    </xdr:from>
    <xdr:to>
      <xdr:col>19</xdr:col>
      <xdr:colOff>464820</xdr:colOff>
      <xdr:row>18</xdr:row>
      <xdr:rowOff>194310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D3C2FB4-AD2D-45E3-8394-4DBA3D3761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160020</xdr:colOff>
      <xdr:row>6</xdr:row>
      <xdr:rowOff>26670</xdr:rowOff>
    </xdr:from>
    <xdr:to>
      <xdr:col>19</xdr:col>
      <xdr:colOff>464820</xdr:colOff>
      <xdr:row>18</xdr:row>
      <xdr:rowOff>194310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7C6DEE6-7034-4B23-ACDD-7D149E07C2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160020</xdr:colOff>
      <xdr:row>6</xdr:row>
      <xdr:rowOff>26670</xdr:rowOff>
    </xdr:from>
    <xdr:to>
      <xdr:col>20</xdr:col>
      <xdr:colOff>464820</xdr:colOff>
      <xdr:row>18</xdr:row>
      <xdr:rowOff>194310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55E6B0A-2B96-4761-A678-7AF847E97D3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160020</xdr:colOff>
      <xdr:row>6</xdr:row>
      <xdr:rowOff>26670</xdr:rowOff>
    </xdr:from>
    <xdr:to>
      <xdr:col>20</xdr:col>
      <xdr:colOff>464820</xdr:colOff>
      <xdr:row>18</xdr:row>
      <xdr:rowOff>194310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7FFD57A-AA17-454F-8C0E-E38717D15A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160020</xdr:colOff>
      <xdr:row>6</xdr:row>
      <xdr:rowOff>26670</xdr:rowOff>
    </xdr:from>
    <xdr:to>
      <xdr:col>19</xdr:col>
      <xdr:colOff>464820</xdr:colOff>
      <xdr:row>18</xdr:row>
      <xdr:rowOff>194310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BF3330D-7716-4341-B8BE-004D6D122E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160020</xdr:colOff>
      <xdr:row>6</xdr:row>
      <xdr:rowOff>26670</xdr:rowOff>
    </xdr:from>
    <xdr:to>
      <xdr:col>20</xdr:col>
      <xdr:colOff>464820</xdr:colOff>
      <xdr:row>18</xdr:row>
      <xdr:rowOff>194310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898006F-F701-44EC-AEA2-7916F016F7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160020</xdr:colOff>
      <xdr:row>6</xdr:row>
      <xdr:rowOff>26670</xdr:rowOff>
    </xdr:from>
    <xdr:to>
      <xdr:col>21</xdr:col>
      <xdr:colOff>464820</xdr:colOff>
      <xdr:row>18</xdr:row>
      <xdr:rowOff>194310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0475477-32C5-4622-A23B-7174720905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2BD314-4B0A-45E1-B8BD-0E04535EEA83}">
  <dimension ref="B2:V62"/>
  <sheetViews>
    <sheetView showGridLines="0" topLeftCell="A52" zoomScale="113" zoomScaleNormal="100" workbookViewId="0">
      <selection activeCell="F65" sqref="F65"/>
    </sheetView>
  </sheetViews>
  <sheetFormatPr defaultRowHeight="15.6" x14ac:dyDescent="0.3"/>
  <cols>
    <col min="1" max="1" width="2.77734375" style="1" customWidth="1"/>
    <col min="2" max="2" width="8.88671875" style="1" customWidth="1"/>
    <col min="3" max="3" width="7.109375" style="1" customWidth="1"/>
    <col min="4" max="4" width="12.5546875" style="1" bestFit="1" customWidth="1"/>
    <col min="5" max="5" width="15.44140625" style="1" customWidth="1"/>
    <col min="6" max="6" width="11.77734375" style="1" customWidth="1"/>
    <col min="7" max="7" width="15.109375" style="1" bestFit="1" customWidth="1"/>
    <col min="8" max="8" width="12.21875" style="1" bestFit="1" customWidth="1"/>
    <col min="9" max="9" width="14.88671875" style="1" bestFit="1" customWidth="1"/>
    <col min="10" max="10" width="6.109375" style="3" bestFit="1" customWidth="1"/>
    <col min="11" max="11" width="2.88671875" style="1" customWidth="1"/>
    <col min="12" max="12" width="9.88671875" style="1" customWidth="1"/>
    <col min="13" max="13" width="9.88671875" style="1" bestFit="1" customWidth="1"/>
    <col min="14" max="14" width="2.5546875" style="1" customWidth="1"/>
    <col min="15" max="16384" width="8.88671875" style="1"/>
  </cols>
  <sheetData>
    <row r="2" spans="2:22" x14ac:dyDescent="0.3">
      <c r="B2" s="22" t="e" vm="1">
        <v>#VALUE!</v>
      </c>
      <c r="C2" s="22"/>
    </row>
    <row r="3" spans="2:22" x14ac:dyDescent="0.3">
      <c r="B3" s="22"/>
      <c r="C3" s="22"/>
      <c r="D3" s="2"/>
      <c r="E3" s="23" t="s">
        <v>15</v>
      </c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</row>
    <row r="4" spans="2:22" x14ac:dyDescent="0.3">
      <c r="B4" s="22"/>
      <c r="C4" s="22"/>
      <c r="D4" s="2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</row>
    <row r="5" spans="2:22" x14ac:dyDescent="0.3">
      <c r="B5" s="22"/>
      <c r="C5" s="22"/>
      <c r="D5" s="2"/>
      <c r="E5" s="2"/>
      <c r="F5" s="2"/>
      <c r="G5" s="2"/>
      <c r="H5" s="2"/>
      <c r="I5" s="2"/>
      <c r="J5" s="2"/>
    </row>
    <row r="7" spans="2:22" x14ac:dyDescent="0.3">
      <c r="B7" s="21" t="s">
        <v>12</v>
      </c>
      <c r="C7" s="21"/>
      <c r="D7" s="21"/>
      <c r="E7" s="21"/>
      <c r="F7" s="21"/>
      <c r="G7" s="21"/>
      <c r="H7" s="21"/>
      <c r="I7" s="21"/>
      <c r="J7" s="21"/>
      <c r="L7" s="21" t="s">
        <v>14</v>
      </c>
      <c r="M7" s="21"/>
      <c r="O7" s="20"/>
      <c r="P7" s="20"/>
      <c r="Q7" s="20"/>
      <c r="R7" s="20"/>
      <c r="S7" s="20"/>
      <c r="T7" s="20"/>
      <c r="U7" s="20"/>
      <c r="V7" s="20"/>
    </row>
    <row r="8" spans="2:22" s="6" customFormat="1" ht="31.2" x14ac:dyDescent="0.3">
      <c r="B8" s="7" t="s">
        <v>0</v>
      </c>
      <c r="C8" s="7" t="s">
        <v>8</v>
      </c>
      <c r="D8" s="7" t="s">
        <v>9</v>
      </c>
      <c r="E8" s="7" t="s">
        <v>10</v>
      </c>
      <c r="F8" s="7" t="s">
        <v>2</v>
      </c>
      <c r="G8" s="7" t="s">
        <v>6</v>
      </c>
      <c r="H8" s="7" t="s">
        <v>3</v>
      </c>
      <c r="I8" s="7" t="s">
        <v>11</v>
      </c>
      <c r="J8" s="8" t="s">
        <v>7</v>
      </c>
      <c r="L8" s="7" t="s">
        <v>0</v>
      </c>
      <c r="M8" s="7" t="s">
        <v>13</v>
      </c>
      <c r="O8" s="20"/>
      <c r="P8" s="20"/>
      <c r="Q8" s="20"/>
      <c r="R8" s="20"/>
      <c r="S8" s="20"/>
      <c r="T8" s="20"/>
      <c r="U8" s="20"/>
      <c r="V8" s="20"/>
    </row>
    <row r="9" spans="2:22" x14ac:dyDescent="0.3">
      <c r="B9" s="4">
        <v>1</v>
      </c>
      <c r="C9" s="20">
        <v>0</v>
      </c>
      <c r="D9" s="4">
        <v>0.1</v>
      </c>
      <c r="E9" s="4">
        <v>2.57</v>
      </c>
      <c r="F9" s="4">
        <v>1</v>
      </c>
      <c r="G9" s="4">
        <v>1</v>
      </c>
      <c r="H9" s="4">
        <v>1</v>
      </c>
      <c r="I9" s="4">
        <v>293</v>
      </c>
      <c r="J9" s="5">
        <f xml:space="preserve"> (0.4 * F9 + 0.2 * G9 + 0.2 * H9 + 0.2 * IF(I9 &lt;= 300, 1, 1 - (I9 - 300) / 1500)) / 1</f>
        <v>1</v>
      </c>
      <c r="L9" s="4">
        <v>1</v>
      </c>
      <c r="M9" s="5">
        <f>(J9+J19+J29+J39)/4</f>
        <v>1</v>
      </c>
      <c r="O9" s="20"/>
      <c r="P9" s="20"/>
      <c r="Q9" s="20"/>
      <c r="R9" s="20"/>
      <c r="S9" s="20"/>
      <c r="T9" s="20"/>
      <c r="U9" s="20"/>
      <c r="V9" s="20"/>
    </row>
    <row r="10" spans="2:22" x14ac:dyDescent="0.3">
      <c r="B10" s="4">
        <v>2</v>
      </c>
      <c r="C10" s="20"/>
      <c r="D10" s="4">
        <v>0.2</v>
      </c>
      <c r="E10" s="4">
        <v>2.34</v>
      </c>
      <c r="F10" s="4">
        <v>1</v>
      </c>
      <c r="G10" s="4">
        <v>1</v>
      </c>
      <c r="H10" s="4">
        <v>1</v>
      </c>
      <c r="I10" s="4">
        <v>260</v>
      </c>
      <c r="J10" s="5">
        <f t="shared" ref="J10:J48" si="0" xml:space="preserve"> (0.4 * F10 + 0.2 * G10 + 0.2 * H10 + 0.2 * IF(I10 &lt;= 300, 1, 1 - (I10 - 300) / 1500)) / 1</f>
        <v>1</v>
      </c>
      <c r="L10" s="4">
        <v>2</v>
      </c>
      <c r="M10" s="5">
        <f t="shared" ref="M10:M18" si="1">(J10+J20+J30+J40)/4</f>
        <v>1</v>
      </c>
      <c r="O10" s="20"/>
      <c r="P10" s="20"/>
      <c r="Q10" s="20"/>
      <c r="R10" s="20"/>
      <c r="S10" s="20"/>
      <c r="T10" s="20"/>
      <c r="U10" s="20"/>
      <c r="V10" s="20"/>
    </row>
    <row r="11" spans="2:22" x14ac:dyDescent="0.3">
      <c r="B11" s="4">
        <v>3</v>
      </c>
      <c r="C11" s="20"/>
      <c r="D11" s="4">
        <v>0.3</v>
      </c>
      <c r="E11" s="4">
        <v>3.39</v>
      </c>
      <c r="F11" s="4">
        <v>1</v>
      </c>
      <c r="G11" s="4">
        <v>1</v>
      </c>
      <c r="H11" s="4">
        <v>1</v>
      </c>
      <c r="I11" s="4">
        <v>290</v>
      </c>
      <c r="J11" s="5">
        <f t="shared" si="0"/>
        <v>1</v>
      </c>
      <c r="L11" s="4">
        <v>3</v>
      </c>
      <c r="M11" s="5">
        <f t="shared" si="1"/>
        <v>0.99396666666666667</v>
      </c>
      <c r="O11" s="20"/>
      <c r="P11" s="20"/>
      <c r="Q11" s="20"/>
      <c r="R11" s="20"/>
      <c r="S11" s="20"/>
      <c r="T11" s="20"/>
      <c r="U11" s="20"/>
      <c r="V11" s="20"/>
    </row>
    <row r="12" spans="2:22" x14ac:dyDescent="0.3">
      <c r="B12" s="4">
        <v>4</v>
      </c>
      <c r="C12" s="20"/>
      <c r="D12" s="4">
        <v>0.4</v>
      </c>
      <c r="E12" s="4">
        <v>1.8</v>
      </c>
      <c r="F12" s="4">
        <v>1</v>
      </c>
      <c r="G12" s="4">
        <v>1</v>
      </c>
      <c r="H12" s="4">
        <v>1</v>
      </c>
      <c r="I12" s="4">
        <v>271</v>
      </c>
      <c r="J12" s="5">
        <f t="shared" si="0"/>
        <v>1</v>
      </c>
      <c r="L12" s="4">
        <v>4</v>
      </c>
      <c r="M12" s="5">
        <f t="shared" si="1"/>
        <v>0.98773333333333335</v>
      </c>
      <c r="O12" s="20"/>
      <c r="P12" s="20"/>
      <c r="Q12" s="20"/>
      <c r="R12" s="20"/>
      <c r="S12" s="20"/>
      <c r="T12" s="20"/>
      <c r="U12" s="20"/>
      <c r="V12" s="20"/>
    </row>
    <row r="13" spans="2:22" x14ac:dyDescent="0.3">
      <c r="B13" s="4">
        <v>5</v>
      </c>
      <c r="C13" s="20"/>
      <c r="D13" s="4">
        <v>0.5</v>
      </c>
      <c r="E13" s="4">
        <v>2.92</v>
      </c>
      <c r="F13" s="4">
        <v>1</v>
      </c>
      <c r="G13" s="4">
        <v>1</v>
      </c>
      <c r="H13" s="4">
        <v>1</v>
      </c>
      <c r="I13" s="4">
        <v>588</v>
      </c>
      <c r="J13" s="5">
        <f t="shared" si="0"/>
        <v>0.96160000000000001</v>
      </c>
      <c r="L13" s="4">
        <v>5</v>
      </c>
      <c r="M13" s="5">
        <f t="shared" si="1"/>
        <v>0.98326666666666673</v>
      </c>
      <c r="O13" s="20"/>
      <c r="P13" s="20"/>
      <c r="Q13" s="20"/>
      <c r="R13" s="20"/>
      <c r="S13" s="20"/>
      <c r="T13" s="20"/>
      <c r="U13" s="20"/>
      <c r="V13" s="20"/>
    </row>
    <row r="14" spans="2:22" x14ac:dyDescent="0.3">
      <c r="B14" s="4">
        <v>6</v>
      </c>
      <c r="C14" s="20"/>
      <c r="D14" s="4">
        <v>0.6</v>
      </c>
      <c r="E14" s="4">
        <v>1.33</v>
      </c>
      <c r="F14" s="4">
        <v>1</v>
      </c>
      <c r="G14" s="4">
        <v>1</v>
      </c>
      <c r="H14" s="4">
        <v>1</v>
      </c>
      <c r="I14" s="4">
        <v>268</v>
      </c>
      <c r="J14" s="5">
        <f t="shared" si="0"/>
        <v>1</v>
      </c>
      <c r="L14" s="4">
        <v>6</v>
      </c>
      <c r="M14" s="5">
        <f t="shared" si="1"/>
        <v>1</v>
      </c>
      <c r="O14" s="20"/>
      <c r="P14" s="20"/>
      <c r="Q14" s="20"/>
      <c r="R14" s="20"/>
      <c r="S14" s="20"/>
      <c r="T14" s="20"/>
      <c r="U14" s="20"/>
      <c r="V14" s="20"/>
    </row>
    <row r="15" spans="2:22" x14ac:dyDescent="0.3">
      <c r="B15" s="4">
        <v>7</v>
      </c>
      <c r="C15" s="20"/>
      <c r="D15" s="4">
        <v>0.7</v>
      </c>
      <c r="E15" s="4">
        <v>2.71</v>
      </c>
      <c r="F15" s="4">
        <v>1</v>
      </c>
      <c r="G15" s="4">
        <v>1</v>
      </c>
      <c r="H15" s="4">
        <v>1</v>
      </c>
      <c r="I15" s="4">
        <v>294</v>
      </c>
      <c r="J15" s="5">
        <f t="shared" si="0"/>
        <v>1</v>
      </c>
      <c r="L15" s="4">
        <v>7</v>
      </c>
      <c r="M15" s="5">
        <f t="shared" si="1"/>
        <v>0.89380000000000004</v>
      </c>
      <c r="O15" s="20"/>
      <c r="P15" s="20"/>
      <c r="Q15" s="20"/>
      <c r="R15" s="20"/>
      <c r="S15" s="20"/>
      <c r="T15" s="20"/>
      <c r="U15" s="20"/>
      <c r="V15" s="20"/>
    </row>
    <row r="16" spans="2:22" x14ac:dyDescent="0.3">
      <c r="B16" s="4">
        <v>8</v>
      </c>
      <c r="C16" s="20"/>
      <c r="D16" s="4">
        <v>0.8</v>
      </c>
      <c r="E16" s="4">
        <v>2.86</v>
      </c>
      <c r="F16" s="4">
        <v>1</v>
      </c>
      <c r="G16" s="4">
        <v>1</v>
      </c>
      <c r="H16" s="4">
        <v>1</v>
      </c>
      <c r="I16" s="4">
        <v>250</v>
      </c>
      <c r="J16" s="5">
        <f t="shared" si="0"/>
        <v>1</v>
      </c>
      <c r="L16" s="4">
        <v>8</v>
      </c>
      <c r="M16" s="5">
        <f t="shared" si="1"/>
        <v>1</v>
      </c>
      <c r="O16" s="20"/>
      <c r="P16" s="20"/>
      <c r="Q16" s="20"/>
      <c r="R16" s="20"/>
      <c r="S16" s="20"/>
      <c r="T16" s="20"/>
      <c r="U16" s="20"/>
      <c r="V16" s="20"/>
    </row>
    <row r="17" spans="2:22" x14ac:dyDescent="0.3">
      <c r="B17" s="4">
        <v>9</v>
      </c>
      <c r="C17" s="20"/>
      <c r="D17" s="4">
        <v>0.9</v>
      </c>
      <c r="E17" s="4">
        <v>2.17</v>
      </c>
      <c r="F17" s="4">
        <v>1</v>
      </c>
      <c r="G17" s="4">
        <v>1</v>
      </c>
      <c r="H17" s="4">
        <v>1</v>
      </c>
      <c r="I17" s="4">
        <v>571</v>
      </c>
      <c r="J17" s="5">
        <f t="shared" si="0"/>
        <v>0.96386666666666676</v>
      </c>
      <c r="L17" s="4">
        <v>9</v>
      </c>
      <c r="M17" s="5">
        <f t="shared" si="1"/>
        <v>0.89096666666666668</v>
      </c>
      <c r="O17" s="20"/>
      <c r="P17" s="20"/>
      <c r="Q17" s="20"/>
      <c r="R17" s="20"/>
      <c r="S17" s="20"/>
      <c r="T17" s="20"/>
      <c r="U17" s="20"/>
      <c r="V17" s="20"/>
    </row>
    <row r="18" spans="2:22" x14ac:dyDescent="0.3">
      <c r="B18" s="4">
        <v>10</v>
      </c>
      <c r="C18" s="20"/>
      <c r="D18" s="4">
        <v>1</v>
      </c>
      <c r="E18" s="4">
        <v>3.35</v>
      </c>
      <c r="F18" s="4">
        <v>0</v>
      </c>
      <c r="G18" s="4">
        <v>1</v>
      </c>
      <c r="H18" s="4">
        <v>1</v>
      </c>
      <c r="I18" s="4">
        <v>280</v>
      </c>
      <c r="J18" s="5">
        <f t="shared" si="0"/>
        <v>0.60000000000000009</v>
      </c>
      <c r="L18" s="4">
        <v>10</v>
      </c>
      <c r="M18" s="5">
        <f t="shared" si="1"/>
        <v>0.9</v>
      </c>
      <c r="O18" s="20"/>
      <c r="P18" s="20"/>
      <c r="Q18" s="20"/>
      <c r="R18" s="20"/>
      <c r="S18" s="20"/>
      <c r="T18" s="20"/>
      <c r="U18" s="20"/>
      <c r="V18" s="20"/>
    </row>
    <row r="19" spans="2:22" x14ac:dyDescent="0.3">
      <c r="B19" s="4">
        <v>1</v>
      </c>
      <c r="C19" s="20">
        <v>90</v>
      </c>
      <c r="D19" s="4">
        <v>0.1</v>
      </c>
      <c r="E19" s="4">
        <v>3.38</v>
      </c>
      <c r="F19" s="4">
        <v>1</v>
      </c>
      <c r="G19" s="4">
        <v>1</v>
      </c>
      <c r="H19" s="4">
        <v>1</v>
      </c>
      <c r="I19" s="4">
        <v>295</v>
      </c>
      <c r="J19" s="5">
        <f t="shared" si="0"/>
        <v>1</v>
      </c>
      <c r="O19" s="20"/>
      <c r="P19" s="20"/>
      <c r="Q19" s="20"/>
      <c r="R19" s="20"/>
      <c r="S19" s="20"/>
      <c r="T19" s="20"/>
      <c r="U19" s="20"/>
      <c r="V19" s="20"/>
    </row>
    <row r="20" spans="2:22" x14ac:dyDescent="0.3">
      <c r="B20" s="4">
        <v>2</v>
      </c>
      <c r="C20" s="20"/>
      <c r="D20" s="4">
        <v>0.2</v>
      </c>
      <c r="E20" s="4">
        <v>1.52</v>
      </c>
      <c r="F20" s="4">
        <v>1</v>
      </c>
      <c r="G20" s="4">
        <v>1</v>
      </c>
      <c r="H20" s="4">
        <v>1</v>
      </c>
      <c r="I20" s="4">
        <v>266</v>
      </c>
      <c r="J20" s="5">
        <f t="shared" si="0"/>
        <v>1</v>
      </c>
      <c r="L20" s="24" t="s">
        <v>20</v>
      </c>
      <c r="M20" s="25">
        <f>AVERAGE(M9:M18)</f>
        <v>0.96497333333333335</v>
      </c>
    </row>
    <row r="21" spans="2:22" x14ac:dyDescent="0.3">
      <c r="B21" s="4">
        <v>3</v>
      </c>
      <c r="C21" s="20"/>
      <c r="D21" s="4">
        <v>0.3</v>
      </c>
      <c r="E21" s="4">
        <v>1.64</v>
      </c>
      <c r="F21" s="4">
        <v>1</v>
      </c>
      <c r="G21" s="4">
        <v>1</v>
      </c>
      <c r="H21" s="4">
        <v>1</v>
      </c>
      <c r="I21" s="4">
        <v>282</v>
      </c>
      <c r="J21" s="5">
        <f t="shared" si="0"/>
        <v>1</v>
      </c>
      <c r="L21" s="24"/>
      <c r="M21" s="26"/>
      <c r="O21" s="20" t="e" vm="2">
        <v>#VALUE!</v>
      </c>
      <c r="P21" s="20"/>
      <c r="Q21" s="20"/>
      <c r="R21" s="20"/>
      <c r="S21" s="20"/>
      <c r="T21" s="20"/>
      <c r="U21" s="20"/>
      <c r="V21" s="20"/>
    </row>
    <row r="22" spans="2:22" x14ac:dyDescent="0.3">
      <c r="B22" s="4">
        <v>4</v>
      </c>
      <c r="C22" s="20"/>
      <c r="D22" s="4">
        <v>0.4</v>
      </c>
      <c r="E22" s="4">
        <v>2.1800000000000002</v>
      </c>
      <c r="F22" s="4">
        <v>1</v>
      </c>
      <c r="G22" s="4">
        <v>1</v>
      </c>
      <c r="H22" s="4">
        <v>1</v>
      </c>
      <c r="I22" s="4">
        <v>668</v>
      </c>
      <c r="J22" s="5">
        <f t="shared" si="0"/>
        <v>0.95093333333333341</v>
      </c>
      <c r="O22" s="20"/>
      <c r="P22" s="20"/>
      <c r="Q22" s="20"/>
      <c r="R22" s="20"/>
      <c r="S22" s="20"/>
      <c r="T22" s="20"/>
      <c r="U22" s="20"/>
      <c r="V22" s="20"/>
    </row>
    <row r="23" spans="2:22" x14ac:dyDescent="0.3">
      <c r="B23" s="4">
        <v>5</v>
      </c>
      <c r="C23" s="20"/>
      <c r="D23" s="4">
        <v>0.5</v>
      </c>
      <c r="E23" s="4">
        <v>3.36</v>
      </c>
      <c r="F23" s="4">
        <v>1</v>
      </c>
      <c r="G23" s="4">
        <v>1</v>
      </c>
      <c r="H23" s="4">
        <v>1</v>
      </c>
      <c r="I23" s="4">
        <v>514</v>
      </c>
      <c r="J23" s="5">
        <f t="shared" si="0"/>
        <v>0.9714666666666667</v>
      </c>
      <c r="O23" s="20"/>
      <c r="P23" s="20"/>
      <c r="Q23" s="20"/>
      <c r="R23" s="20"/>
      <c r="S23" s="20"/>
      <c r="T23" s="20"/>
      <c r="U23" s="20"/>
      <c r="V23" s="20"/>
    </row>
    <row r="24" spans="2:22" x14ac:dyDescent="0.3">
      <c r="B24" s="4">
        <v>6</v>
      </c>
      <c r="C24" s="20"/>
      <c r="D24" s="4">
        <v>0.6</v>
      </c>
      <c r="E24" s="4">
        <v>1.91</v>
      </c>
      <c r="F24" s="4">
        <v>1</v>
      </c>
      <c r="G24" s="4">
        <v>1</v>
      </c>
      <c r="H24" s="4">
        <v>1</v>
      </c>
      <c r="I24" s="4">
        <v>268</v>
      </c>
      <c r="J24" s="5">
        <f t="shared" si="0"/>
        <v>1</v>
      </c>
      <c r="O24" s="20"/>
      <c r="P24" s="20"/>
      <c r="Q24" s="20"/>
      <c r="R24" s="20"/>
      <c r="S24" s="20"/>
      <c r="T24" s="20"/>
      <c r="U24" s="20"/>
      <c r="V24" s="20"/>
    </row>
    <row r="25" spans="2:22" x14ac:dyDescent="0.3">
      <c r="B25" s="4">
        <v>7</v>
      </c>
      <c r="C25" s="20"/>
      <c r="D25" s="4">
        <v>0.7</v>
      </c>
      <c r="E25" s="4">
        <v>3.34</v>
      </c>
      <c r="F25" s="4">
        <v>0</v>
      </c>
      <c r="G25" s="4">
        <v>1</v>
      </c>
      <c r="H25" s="4">
        <v>1</v>
      </c>
      <c r="I25" s="4">
        <v>486</v>
      </c>
      <c r="J25" s="5">
        <f t="shared" si="0"/>
        <v>0.57520000000000004</v>
      </c>
      <c r="O25" s="20"/>
      <c r="P25" s="20"/>
      <c r="Q25" s="20"/>
      <c r="R25" s="20"/>
      <c r="S25" s="20"/>
      <c r="T25" s="20"/>
      <c r="U25" s="20"/>
      <c r="V25" s="20"/>
    </row>
    <row r="26" spans="2:22" x14ac:dyDescent="0.3">
      <c r="B26" s="4">
        <v>8</v>
      </c>
      <c r="C26" s="20"/>
      <c r="D26" s="4">
        <v>0.8</v>
      </c>
      <c r="E26" s="4">
        <v>0.91</v>
      </c>
      <c r="F26" s="4">
        <v>1</v>
      </c>
      <c r="G26" s="4">
        <v>1</v>
      </c>
      <c r="H26" s="4">
        <v>1</v>
      </c>
      <c r="I26" s="4">
        <v>285</v>
      </c>
      <c r="J26" s="5">
        <f t="shared" si="0"/>
        <v>1</v>
      </c>
      <c r="O26" s="20"/>
      <c r="P26" s="20"/>
      <c r="Q26" s="20"/>
      <c r="R26" s="20"/>
      <c r="S26" s="20"/>
      <c r="T26" s="20"/>
      <c r="U26" s="20"/>
      <c r="V26" s="20"/>
    </row>
    <row r="27" spans="2:22" x14ac:dyDescent="0.3">
      <c r="B27" s="4">
        <v>9</v>
      </c>
      <c r="C27" s="20"/>
      <c r="D27" s="4">
        <v>0.9</v>
      </c>
      <c r="E27" s="4">
        <v>3.21</v>
      </c>
      <c r="F27" s="4">
        <v>1</v>
      </c>
      <c r="G27" s="4">
        <v>1</v>
      </c>
      <c r="H27" s="4">
        <v>1</v>
      </c>
      <c r="I27" s="4">
        <v>293</v>
      </c>
      <c r="J27" s="5">
        <f t="shared" si="0"/>
        <v>1</v>
      </c>
      <c r="O27" s="20"/>
      <c r="P27" s="20"/>
      <c r="Q27" s="20"/>
      <c r="R27" s="20"/>
      <c r="S27" s="20"/>
      <c r="T27" s="20"/>
      <c r="U27" s="20"/>
      <c r="V27" s="20"/>
    </row>
    <row r="28" spans="2:22" x14ac:dyDescent="0.3">
      <c r="B28" s="4">
        <v>10</v>
      </c>
      <c r="C28" s="20"/>
      <c r="D28" s="4">
        <v>1</v>
      </c>
      <c r="E28" s="4">
        <v>2.58</v>
      </c>
      <c r="F28" s="4">
        <v>1</v>
      </c>
      <c r="G28" s="4">
        <v>1</v>
      </c>
      <c r="H28" s="4">
        <v>1</v>
      </c>
      <c r="I28" s="4">
        <v>276</v>
      </c>
      <c r="J28" s="5">
        <f t="shared" si="0"/>
        <v>1</v>
      </c>
    </row>
    <row r="29" spans="2:22" x14ac:dyDescent="0.3">
      <c r="B29" s="4">
        <v>1</v>
      </c>
      <c r="C29" s="20">
        <v>180</v>
      </c>
      <c r="D29" s="4">
        <v>0.1</v>
      </c>
      <c r="E29" s="4">
        <v>2.4500000000000002</v>
      </c>
      <c r="F29" s="4">
        <v>1</v>
      </c>
      <c r="G29" s="4">
        <v>1</v>
      </c>
      <c r="H29" s="4">
        <v>1</v>
      </c>
      <c r="I29" s="4">
        <v>276</v>
      </c>
      <c r="J29" s="5">
        <f t="shared" si="0"/>
        <v>1</v>
      </c>
      <c r="M29" s="20" t="e" vm="3">
        <v>#VALUE!</v>
      </c>
      <c r="N29" s="20"/>
      <c r="O29" s="20"/>
      <c r="P29" s="20"/>
      <c r="Q29" s="20"/>
      <c r="R29" s="20"/>
      <c r="S29" s="20"/>
      <c r="T29" s="20"/>
      <c r="U29" s="20"/>
      <c r="V29" s="20"/>
    </row>
    <row r="30" spans="2:22" x14ac:dyDescent="0.3">
      <c r="B30" s="4">
        <v>2</v>
      </c>
      <c r="C30" s="20"/>
      <c r="D30" s="4">
        <v>0.2</v>
      </c>
      <c r="E30" s="4">
        <v>2.79</v>
      </c>
      <c r="F30" s="4">
        <v>1</v>
      </c>
      <c r="G30" s="4">
        <v>1</v>
      </c>
      <c r="H30" s="4">
        <v>1</v>
      </c>
      <c r="I30" s="4">
        <v>258</v>
      </c>
      <c r="J30" s="5">
        <f t="shared" si="0"/>
        <v>1</v>
      </c>
      <c r="M30" s="20"/>
      <c r="N30" s="20"/>
      <c r="O30" s="20"/>
      <c r="P30" s="20"/>
      <c r="Q30" s="20"/>
      <c r="R30" s="20"/>
      <c r="S30" s="20"/>
      <c r="T30" s="20"/>
      <c r="U30" s="20"/>
      <c r="V30" s="20"/>
    </row>
    <row r="31" spans="2:22" x14ac:dyDescent="0.3">
      <c r="B31" s="4">
        <v>3</v>
      </c>
      <c r="C31" s="20"/>
      <c r="D31" s="4">
        <v>0.3</v>
      </c>
      <c r="E31" s="4">
        <v>3.14</v>
      </c>
      <c r="F31" s="4">
        <v>1</v>
      </c>
      <c r="G31" s="4">
        <v>1</v>
      </c>
      <c r="H31" s="4">
        <v>1</v>
      </c>
      <c r="I31" s="4">
        <v>481</v>
      </c>
      <c r="J31" s="5">
        <f t="shared" si="0"/>
        <v>0.97586666666666666</v>
      </c>
      <c r="M31" s="20"/>
      <c r="N31" s="20"/>
      <c r="O31" s="20"/>
      <c r="P31" s="20"/>
      <c r="Q31" s="20"/>
      <c r="R31" s="20"/>
      <c r="S31" s="20"/>
      <c r="T31" s="20"/>
      <c r="U31" s="20"/>
      <c r="V31" s="20"/>
    </row>
    <row r="32" spans="2:22" x14ac:dyDescent="0.3">
      <c r="B32" s="4">
        <v>4</v>
      </c>
      <c r="C32" s="20"/>
      <c r="D32" s="4">
        <v>0.4</v>
      </c>
      <c r="E32" s="4">
        <v>1.1499999999999999</v>
      </c>
      <c r="F32" s="4">
        <v>1</v>
      </c>
      <c r="G32" s="4">
        <v>1</v>
      </c>
      <c r="H32" s="4">
        <v>1</v>
      </c>
      <c r="I32" s="4">
        <v>266</v>
      </c>
      <c r="J32" s="5">
        <f t="shared" si="0"/>
        <v>1</v>
      </c>
      <c r="M32" s="20"/>
      <c r="N32" s="20"/>
      <c r="O32" s="20"/>
      <c r="P32" s="20"/>
      <c r="Q32" s="20"/>
      <c r="R32" s="20"/>
      <c r="S32" s="20"/>
      <c r="T32" s="20"/>
      <c r="U32" s="20"/>
      <c r="V32" s="20"/>
    </row>
    <row r="33" spans="2:22" x14ac:dyDescent="0.3">
      <c r="B33" s="4">
        <v>5</v>
      </c>
      <c r="C33" s="20"/>
      <c r="D33" s="4">
        <v>0.5</v>
      </c>
      <c r="E33" s="4">
        <v>2.91</v>
      </c>
      <c r="F33" s="4">
        <v>1</v>
      </c>
      <c r="G33" s="4">
        <v>1</v>
      </c>
      <c r="H33" s="4">
        <v>1</v>
      </c>
      <c r="I33" s="4">
        <v>252</v>
      </c>
      <c r="J33" s="5">
        <f t="shared" si="0"/>
        <v>1</v>
      </c>
      <c r="M33" s="20"/>
      <c r="N33" s="20"/>
      <c r="O33" s="20"/>
      <c r="P33" s="20"/>
      <c r="Q33" s="20"/>
      <c r="R33" s="20"/>
      <c r="S33" s="20"/>
      <c r="T33" s="20"/>
      <c r="U33" s="20"/>
      <c r="V33" s="20"/>
    </row>
    <row r="34" spans="2:22" x14ac:dyDescent="0.3">
      <c r="B34" s="4">
        <v>6</v>
      </c>
      <c r="C34" s="20"/>
      <c r="D34" s="4">
        <v>0.6</v>
      </c>
      <c r="E34" s="4">
        <v>2.5299999999999998</v>
      </c>
      <c r="F34" s="4">
        <v>1</v>
      </c>
      <c r="G34" s="4">
        <v>1</v>
      </c>
      <c r="H34" s="4">
        <v>1</v>
      </c>
      <c r="I34" s="4">
        <v>262</v>
      </c>
      <c r="J34" s="5">
        <f t="shared" si="0"/>
        <v>1</v>
      </c>
      <c r="M34" s="20"/>
      <c r="N34" s="20"/>
      <c r="O34" s="20"/>
      <c r="P34" s="20"/>
      <c r="Q34" s="20"/>
      <c r="R34" s="20"/>
      <c r="S34" s="20"/>
      <c r="T34" s="20"/>
      <c r="U34" s="20"/>
      <c r="V34" s="20"/>
    </row>
    <row r="35" spans="2:22" x14ac:dyDescent="0.3">
      <c r="B35" s="4">
        <v>7</v>
      </c>
      <c r="C35" s="20"/>
      <c r="D35" s="4">
        <v>0.7</v>
      </c>
      <c r="E35" s="4">
        <v>1.62</v>
      </c>
      <c r="F35" s="4">
        <v>1</v>
      </c>
      <c r="G35" s="4">
        <v>1</v>
      </c>
      <c r="H35" s="4">
        <v>1</v>
      </c>
      <c r="I35" s="4">
        <v>291</v>
      </c>
      <c r="J35" s="5">
        <f t="shared" si="0"/>
        <v>1</v>
      </c>
      <c r="M35" s="20"/>
      <c r="N35" s="20"/>
      <c r="O35" s="20"/>
      <c r="P35" s="20"/>
      <c r="Q35" s="20"/>
      <c r="R35" s="20"/>
      <c r="S35" s="20"/>
      <c r="T35" s="20"/>
      <c r="U35" s="20"/>
      <c r="V35" s="20"/>
    </row>
    <row r="36" spans="2:22" x14ac:dyDescent="0.3">
      <c r="B36" s="4">
        <v>8</v>
      </c>
      <c r="C36" s="20"/>
      <c r="D36" s="4">
        <v>0.8</v>
      </c>
      <c r="E36" s="4">
        <v>2.63</v>
      </c>
      <c r="F36" s="4">
        <v>1</v>
      </c>
      <c r="G36" s="4">
        <v>1</v>
      </c>
      <c r="H36" s="4">
        <v>1</v>
      </c>
      <c r="I36" s="4">
        <v>293</v>
      </c>
      <c r="J36" s="5">
        <f t="shared" si="0"/>
        <v>1</v>
      </c>
      <c r="M36" s="20"/>
      <c r="N36" s="20"/>
      <c r="O36" s="20"/>
      <c r="P36" s="20"/>
      <c r="Q36" s="20"/>
      <c r="R36" s="20"/>
      <c r="S36" s="20"/>
      <c r="T36" s="20"/>
      <c r="U36" s="20"/>
      <c r="V36" s="20"/>
    </row>
    <row r="37" spans="2:22" x14ac:dyDescent="0.3">
      <c r="B37" s="4">
        <v>9</v>
      </c>
      <c r="C37" s="20"/>
      <c r="D37" s="4">
        <v>0.9</v>
      </c>
      <c r="E37" s="4">
        <v>3.23</v>
      </c>
      <c r="F37" s="4">
        <v>1</v>
      </c>
      <c r="G37" s="4">
        <v>1</v>
      </c>
      <c r="H37" s="4">
        <v>1</v>
      </c>
      <c r="I37" s="4">
        <v>266</v>
      </c>
      <c r="J37" s="5">
        <f t="shared" si="0"/>
        <v>1</v>
      </c>
      <c r="M37" s="20"/>
      <c r="N37" s="20"/>
      <c r="O37" s="20"/>
      <c r="P37" s="20"/>
      <c r="Q37" s="20"/>
      <c r="R37" s="20"/>
      <c r="S37" s="20"/>
      <c r="T37" s="20"/>
      <c r="U37" s="20"/>
      <c r="V37" s="20"/>
    </row>
    <row r="38" spans="2:22" x14ac:dyDescent="0.3">
      <c r="B38" s="4">
        <v>10</v>
      </c>
      <c r="C38" s="20"/>
      <c r="D38" s="4">
        <v>1</v>
      </c>
      <c r="E38" s="4">
        <v>1.33</v>
      </c>
      <c r="F38" s="4">
        <v>1</v>
      </c>
      <c r="G38" s="4">
        <v>1</v>
      </c>
      <c r="H38" s="4">
        <v>1</v>
      </c>
      <c r="I38" s="4">
        <v>250</v>
      </c>
      <c r="J38" s="5">
        <f t="shared" si="0"/>
        <v>1</v>
      </c>
      <c r="M38" s="20"/>
      <c r="N38" s="20"/>
      <c r="O38" s="20"/>
      <c r="P38" s="20"/>
      <c r="Q38" s="20"/>
      <c r="R38" s="20"/>
      <c r="S38" s="20"/>
      <c r="T38" s="20"/>
      <c r="U38" s="20"/>
      <c r="V38" s="20"/>
    </row>
    <row r="39" spans="2:22" x14ac:dyDescent="0.3">
      <c r="B39" s="4">
        <v>1</v>
      </c>
      <c r="C39" s="20">
        <v>270</v>
      </c>
      <c r="D39" s="4">
        <v>0.1</v>
      </c>
      <c r="E39" s="4">
        <v>1.92</v>
      </c>
      <c r="F39" s="4">
        <v>1</v>
      </c>
      <c r="G39" s="4">
        <v>1</v>
      </c>
      <c r="H39" s="4">
        <v>1</v>
      </c>
      <c r="I39" s="4">
        <v>277</v>
      </c>
      <c r="J39" s="5">
        <f t="shared" si="0"/>
        <v>1</v>
      </c>
      <c r="M39" s="20"/>
      <c r="N39" s="20"/>
      <c r="O39" s="20"/>
      <c r="P39" s="20"/>
      <c r="Q39" s="20"/>
      <c r="R39" s="20"/>
      <c r="S39" s="20"/>
      <c r="T39" s="20"/>
      <c r="U39" s="20"/>
      <c r="V39" s="20"/>
    </row>
    <row r="40" spans="2:22" x14ac:dyDescent="0.3">
      <c r="B40" s="4">
        <v>2</v>
      </c>
      <c r="C40" s="20"/>
      <c r="D40" s="4">
        <v>0.2</v>
      </c>
      <c r="E40" s="4">
        <v>2.42</v>
      </c>
      <c r="F40" s="4">
        <v>1</v>
      </c>
      <c r="G40" s="4">
        <v>1</v>
      </c>
      <c r="H40" s="4">
        <v>1</v>
      </c>
      <c r="I40" s="4">
        <v>295</v>
      </c>
      <c r="J40" s="5">
        <f t="shared" si="0"/>
        <v>1</v>
      </c>
      <c r="M40" s="20"/>
      <c r="N40" s="20"/>
      <c r="O40" s="20"/>
      <c r="P40" s="20"/>
      <c r="Q40" s="20"/>
      <c r="R40" s="20"/>
      <c r="S40" s="20"/>
      <c r="T40" s="20"/>
      <c r="U40" s="20"/>
      <c r="V40" s="20"/>
    </row>
    <row r="41" spans="2:22" x14ac:dyDescent="0.3">
      <c r="B41" s="4">
        <v>3</v>
      </c>
      <c r="C41" s="20"/>
      <c r="D41" s="4">
        <v>0.3</v>
      </c>
      <c r="E41" s="4">
        <v>2.11</v>
      </c>
      <c r="F41" s="4">
        <v>1</v>
      </c>
      <c r="G41" s="4">
        <v>1</v>
      </c>
      <c r="H41" s="4">
        <v>1</v>
      </c>
      <c r="I41" s="4">
        <v>276</v>
      </c>
      <c r="J41" s="5">
        <f t="shared" si="0"/>
        <v>1</v>
      </c>
      <c r="M41" s="20"/>
      <c r="N41" s="20"/>
      <c r="O41" s="20"/>
      <c r="P41" s="20"/>
      <c r="Q41" s="20"/>
      <c r="R41" s="20"/>
      <c r="S41" s="20"/>
      <c r="T41" s="20"/>
      <c r="U41" s="20"/>
      <c r="V41" s="20"/>
    </row>
    <row r="42" spans="2:22" x14ac:dyDescent="0.3">
      <c r="B42" s="4">
        <v>4</v>
      </c>
      <c r="C42" s="20"/>
      <c r="D42" s="4">
        <v>0.4</v>
      </c>
      <c r="E42" s="4">
        <v>2.89</v>
      </c>
      <c r="F42" s="4">
        <v>1</v>
      </c>
      <c r="G42" s="4">
        <v>1</v>
      </c>
      <c r="H42" s="4">
        <v>1</v>
      </c>
      <c r="I42" s="4">
        <v>273</v>
      </c>
      <c r="J42" s="5">
        <f t="shared" si="0"/>
        <v>1</v>
      </c>
      <c r="M42" s="20"/>
      <c r="N42" s="20"/>
      <c r="O42" s="20"/>
      <c r="P42" s="20"/>
      <c r="Q42" s="20"/>
      <c r="R42" s="20"/>
      <c r="S42" s="20"/>
      <c r="T42" s="20"/>
      <c r="U42" s="20"/>
      <c r="V42" s="20"/>
    </row>
    <row r="43" spans="2:22" x14ac:dyDescent="0.3">
      <c r="B43" s="4">
        <v>5</v>
      </c>
      <c r="C43" s="20"/>
      <c r="D43" s="4">
        <v>0.5</v>
      </c>
      <c r="E43" s="4">
        <v>2.37</v>
      </c>
      <c r="F43" s="4">
        <v>1</v>
      </c>
      <c r="G43" s="4">
        <v>1</v>
      </c>
      <c r="H43" s="4">
        <v>1</v>
      </c>
      <c r="I43" s="4">
        <v>279</v>
      </c>
      <c r="J43" s="5">
        <f t="shared" si="0"/>
        <v>1</v>
      </c>
      <c r="M43" s="20"/>
      <c r="N43" s="20"/>
      <c r="O43" s="20"/>
      <c r="P43" s="20"/>
      <c r="Q43" s="20"/>
      <c r="R43" s="20"/>
      <c r="S43" s="20"/>
      <c r="T43" s="20"/>
      <c r="U43" s="20"/>
      <c r="V43" s="20"/>
    </row>
    <row r="44" spans="2:22" x14ac:dyDescent="0.3">
      <c r="B44" s="4">
        <v>6</v>
      </c>
      <c r="C44" s="20"/>
      <c r="D44" s="4">
        <v>0.6</v>
      </c>
      <c r="E44" s="4">
        <v>2.81</v>
      </c>
      <c r="F44" s="4">
        <v>1</v>
      </c>
      <c r="G44" s="4">
        <v>1</v>
      </c>
      <c r="H44" s="4">
        <v>1</v>
      </c>
      <c r="I44" s="4">
        <v>289</v>
      </c>
      <c r="J44" s="5">
        <f t="shared" si="0"/>
        <v>1</v>
      </c>
      <c r="M44" s="20"/>
      <c r="N44" s="20"/>
      <c r="O44" s="20"/>
      <c r="P44" s="20"/>
      <c r="Q44" s="20"/>
      <c r="R44" s="20"/>
      <c r="S44" s="20"/>
      <c r="T44" s="20"/>
      <c r="U44" s="20"/>
      <c r="V44" s="20"/>
    </row>
    <row r="45" spans="2:22" x14ac:dyDescent="0.3">
      <c r="B45" s="4">
        <v>7</v>
      </c>
      <c r="C45" s="20"/>
      <c r="D45" s="4">
        <v>0.7</v>
      </c>
      <c r="E45" s="4">
        <v>2.9</v>
      </c>
      <c r="F45" s="4">
        <v>1</v>
      </c>
      <c r="G45" s="4">
        <v>1</v>
      </c>
      <c r="H45" s="4">
        <v>1</v>
      </c>
      <c r="I45" s="4">
        <v>267</v>
      </c>
      <c r="J45" s="5">
        <f t="shared" si="0"/>
        <v>1</v>
      </c>
      <c r="M45" s="20"/>
      <c r="N45" s="20"/>
      <c r="O45" s="20"/>
      <c r="P45" s="20"/>
      <c r="Q45" s="20"/>
      <c r="R45" s="20"/>
      <c r="S45" s="20"/>
      <c r="T45" s="20"/>
      <c r="U45" s="20"/>
      <c r="V45" s="20"/>
    </row>
    <row r="46" spans="2:22" x14ac:dyDescent="0.3">
      <c r="B46" s="4">
        <v>8</v>
      </c>
      <c r="C46" s="20"/>
      <c r="D46" s="4">
        <v>0.8</v>
      </c>
      <c r="E46" s="4">
        <v>2.1800000000000002</v>
      </c>
      <c r="F46" s="4">
        <v>1</v>
      </c>
      <c r="G46" s="4">
        <v>1</v>
      </c>
      <c r="H46" s="4">
        <v>1</v>
      </c>
      <c r="I46" s="4">
        <v>262</v>
      </c>
      <c r="J46" s="5">
        <f t="shared" si="0"/>
        <v>1</v>
      </c>
      <c r="M46" s="20"/>
      <c r="N46" s="20"/>
      <c r="O46" s="20"/>
      <c r="P46" s="20"/>
      <c r="Q46" s="20"/>
      <c r="R46" s="20"/>
      <c r="S46" s="20"/>
      <c r="T46" s="20"/>
      <c r="U46" s="20"/>
      <c r="V46" s="20"/>
    </row>
    <row r="47" spans="2:22" x14ac:dyDescent="0.3">
      <c r="B47" s="4">
        <v>9</v>
      </c>
      <c r="C47" s="20"/>
      <c r="D47" s="4">
        <v>0.9</v>
      </c>
      <c r="E47" s="4">
        <v>3.34</v>
      </c>
      <c r="F47" s="4">
        <v>0</v>
      </c>
      <c r="G47" s="4">
        <v>1</v>
      </c>
      <c r="H47" s="4">
        <v>1</v>
      </c>
      <c r="I47" s="4">
        <v>290</v>
      </c>
      <c r="J47" s="5">
        <f t="shared" si="0"/>
        <v>0.60000000000000009</v>
      </c>
      <c r="M47" s="20"/>
      <c r="N47" s="20"/>
      <c r="O47" s="20"/>
      <c r="P47" s="20"/>
      <c r="Q47" s="20"/>
      <c r="R47" s="20"/>
      <c r="S47" s="20"/>
      <c r="T47" s="20"/>
      <c r="U47" s="20"/>
      <c r="V47" s="20"/>
    </row>
    <row r="48" spans="2:22" x14ac:dyDescent="0.3">
      <c r="B48" s="4">
        <v>10</v>
      </c>
      <c r="C48" s="20"/>
      <c r="D48" s="4">
        <v>1</v>
      </c>
      <c r="E48" s="4">
        <v>1.18</v>
      </c>
      <c r="F48" s="4">
        <v>1</v>
      </c>
      <c r="G48" s="4">
        <v>1</v>
      </c>
      <c r="H48" s="4">
        <v>1</v>
      </c>
      <c r="I48" s="4">
        <v>263</v>
      </c>
      <c r="J48" s="5">
        <f t="shared" si="0"/>
        <v>1</v>
      </c>
      <c r="M48" s="20"/>
      <c r="N48" s="20"/>
      <c r="O48" s="20"/>
      <c r="P48" s="20"/>
      <c r="Q48" s="20"/>
      <c r="R48" s="20"/>
      <c r="S48" s="20"/>
      <c r="T48" s="20"/>
      <c r="U48" s="20"/>
      <c r="V48" s="20"/>
    </row>
    <row r="50" spans="2:22" x14ac:dyDescent="0.3">
      <c r="B50" s="21" t="s">
        <v>1</v>
      </c>
      <c r="C50" s="21"/>
      <c r="D50" s="21"/>
    </row>
    <row r="52" spans="2:22" x14ac:dyDescent="0.3">
      <c r="B52" s="19" t="s">
        <v>16</v>
      </c>
      <c r="C52" s="19"/>
      <c r="D52" s="19"/>
      <c r="E52" s="19"/>
      <c r="F52" s="19"/>
      <c r="G52" s="19"/>
      <c r="H52" s="19"/>
      <c r="I52" s="19"/>
      <c r="J52" s="19"/>
      <c r="K52" s="19"/>
      <c r="L52" s="19"/>
      <c r="M52" s="19"/>
      <c r="N52" s="19"/>
      <c r="O52" s="19"/>
      <c r="P52" s="19"/>
      <c r="Q52" s="19"/>
      <c r="R52" s="19"/>
      <c r="S52" s="19"/>
      <c r="T52" s="19"/>
      <c r="U52" s="19"/>
      <c r="V52" s="19"/>
    </row>
    <row r="53" spans="2:22" x14ac:dyDescent="0.3">
      <c r="B53" s="19" t="s">
        <v>17</v>
      </c>
      <c r="C53" s="19"/>
      <c r="D53" s="19"/>
      <c r="E53" s="19"/>
      <c r="F53" s="19"/>
      <c r="G53" s="19"/>
      <c r="H53" s="19"/>
      <c r="I53" s="19"/>
      <c r="J53" s="19"/>
      <c r="K53" s="19"/>
      <c r="L53" s="19"/>
      <c r="M53" s="19"/>
      <c r="N53" s="19"/>
      <c r="O53" s="19"/>
      <c r="P53" s="19"/>
      <c r="Q53" s="19"/>
      <c r="R53" s="19"/>
      <c r="S53" s="19"/>
      <c r="T53" s="19"/>
      <c r="U53" s="19"/>
      <c r="V53" s="19"/>
    </row>
    <row r="54" spans="2:22" x14ac:dyDescent="0.3">
      <c r="B54" s="19" t="s">
        <v>18</v>
      </c>
      <c r="C54" s="19"/>
      <c r="D54" s="19"/>
      <c r="E54" s="19"/>
      <c r="F54" s="19"/>
      <c r="G54" s="19"/>
      <c r="H54" s="19"/>
      <c r="I54" s="19"/>
      <c r="J54" s="19"/>
      <c r="K54" s="19"/>
      <c r="L54" s="19"/>
      <c r="M54" s="19"/>
      <c r="N54" s="19"/>
      <c r="O54" s="19"/>
      <c r="P54" s="19"/>
      <c r="Q54" s="19"/>
      <c r="R54" s="19"/>
      <c r="S54" s="19"/>
      <c r="T54" s="19"/>
      <c r="U54" s="19"/>
      <c r="V54" s="19"/>
    </row>
    <row r="55" spans="2:22" x14ac:dyDescent="0.3">
      <c r="B55" s="19" t="s">
        <v>19</v>
      </c>
      <c r="C55" s="19"/>
      <c r="D55" s="19"/>
      <c r="E55" s="19"/>
      <c r="F55" s="19"/>
      <c r="G55" s="19"/>
      <c r="H55" s="19"/>
      <c r="I55" s="19"/>
      <c r="J55" s="19"/>
      <c r="K55" s="19"/>
      <c r="L55" s="19"/>
      <c r="M55" s="19"/>
      <c r="N55" s="19"/>
      <c r="O55" s="19"/>
      <c r="P55" s="19"/>
      <c r="Q55" s="19"/>
      <c r="R55" s="19"/>
      <c r="S55" s="19"/>
      <c r="T55" s="19"/>
      <c r="U55" s="19"/>
      <c r="V55" s="19"/>
    </row>
    <row r="56" spans="2:22" x14ac:dyDescent="0.3">
      <c r="B56" s="19" t="s">
        <v>22</v>
      </c>
      <c r="C56" s="19"/>
      <c r="D56" s="19"/>
      <c r="E56" s="19"/>
      <c r="F56" s="19"/>
      <c r="G56" s="19"/>
      <c r="H56" s="19"/>
      <c r="I56" s="19"/>
      <c r="J56" s="19"/>
      <c r="K56" s="19"/>
      <c r="L56" s="19"/>
      <c r="M56" s="19"/>
      <c r="N56" s="19"/>
      <c r="O56" s="19"/>
      <c r="P56" s="19"/>
      <c r="Q56" s="19"/>
      <c r="R56" s="19"/>
      <c r="S56" s="19"/>
      <c r="T56" s="19"/>
      <c r="U56" s="19"/>
      <c r="V56" s="19"/>
    </row>
    <row r="57" spans="2:22" x14ac:dyDescent="0.3">
      <c r="B57" s="19" t="s">
        <v>21</v>
      </c>
      <c r="C57" s="19"/>
      <c r="D57" s="19"/>
      <c r="E57" s="19"/>
      <c r="F57" s="19"/>
      <c r="G57" s="19"/>
      <c r="H57" s="19"/>
      <c r="I57" s="19"/>
      <c r="J57" s="19"/>
      <c r="K57" s="19"/>
      <c r="L57" s="19"/>
      <c r="M57" s="19"/>
      <c r="N57" s="19"/>
      <c r="O57" s="19"/>
      <c r="P57" s="19"/>
      <c r="Q57" s="19"/>
      <c r="R57" s="19"/>
      <c r="S57" s="19"/>
      <c r="T57" s="19"/>
      <c r="U57" s="19"/>
      <c r="V57" s="19"/>
    </row>
    <row r="58" spans="2:22" x14ac:dyDescent="0.3">
      <c r="B58" s="19" t="s">
        <v>23</v>
      </c>
      <c r="C58" s="19"/>
      <c r="D58" s="19"/>
      <c r="E58" s="19"/>
      <c r="F58" s="19"/>
      <c r="G58" s="19"/>
      <c r="H58" s="19"/>
      <c r="I58" s="19"/>
      <c r="J58" s="19"/>
      <c r="K58" s="19"/>
      <c r="L58" s="19"/>
      <c r="M58" s="19"/>
      <c r="N58" s="19"/>
      <c r="O58" s="19"/>
      <c r="P58" s="19"/>
      <c r="Q58" s="19"/>
      <c r="R58" s="19"/>
      <c r="S58" s="19"/>
      <c r="T58" s="19"/>
      <c r="U58" s="19"/>
    </row>
    <row r="60" spans="2:22" x14ac:dyDescent="0.3">
      <c r="B60" s="21" t="s">
        <v>24</v>
      </c>
      <c r="C60" s="21"/>
      <c r="D60" s="21"/>
      <c r="F60" s="11" t="s">
        <v>113</v>
      </c>
    </row>
    <row r="61" spans="2:22" x14ac:dyDescent="0.3"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</row>
    <row r="62" spans="2:22" x14ac:dyDescent="0.3">
      <c r="B62" s="19" t="s">
        <v>25</v>
      </c>
      <c r="C62" s="19"/>
      <c r="D62" s="19"/>
      <c r="E62" s="19"/>
      <c r="F62" s="19"/>
      <c r="G62" s="19"/>
      <c r="H62" s="19"/>
      <c r="I62" s="19"/>
      <c r="J62" s="19"/>
      <c r="K62" s="19"/>
      <c r="L62" s="19"/>
      <c r="M62" s="19"/>
      <c r="N62" s="19"/>
      <c r="O62" s="19"/>
      <c r="P62" s="19"/>
      <c r="Q62" s="19"/>
      <c r="R62" s="19"/>
      <c r="S62" s="19"/>
      <c r="T62" s="19"/>
      <c r="U62" s="19"/>
      <c r="V62" s="19"/>
    </row>
  </sheetData>
  <mergeCells count="23">
    <mergeCell ref="B2:C5"/>
    <mergeCell ref="E3:T4"/>
    <mergeCell ref="C9:C18"/>
    <mergeCell ref="C19:C28"/>
    <mergeCell ref="C29:C38"/>
    <mergeCell ref="B7:J7"/>
    <mergeCell ref="L7:M7"/>
    <mergeCell ref="L20:L21"/>
    <mergeCell ref="M20:M21"/>
    <mergeCell ref="B62:V62"/>
    <mergeCell ref="O21:V27"/>
    <mergeCell ref="M29:V48"/>
    <mergeCell ref="O7:V19"/>
    <mergeCell ref="B50:D50"/>
    <mergeCell ref="C39:C48"/>
    <mergeCell ref="B58:U58"/>
    <mergeCell ref="B60:D60"/>
    <mergeCell ref="B52:V52"/>
    <mergeCell ref="B53:V53"/>
    <mergeCell ref="B54:V54"/>
    <mergeCell ref="B55:V55"/>
    <mergeCell ref="B56:V56"/>
    <mergeCell ref="B57:V57"/>
  </mergeCell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40AFD9-5EC6-47C9-A6F7-AAC5D18689F9}">
  <dimension ref="B2:V122"/>
  <sheetViews>
    <sheetView showGridLines="0" topLeftCell="A91" zoomScale="102" workbookViewId="0">
      <selection activeCell="F101" sqref="F101"/>
    </sheetView>
  </sheetViews>
  <sheetFormatPr defaultRowHeight="15.6" x14ac:dyDescent="0.3"/>
  <cols>
    <col min="1" max="1" width="2.77734375" style="1" customWidth="1"/>
    <col min="2" max="2" width="7.6640625" style="1" bestFit="1" customWidth="1"/>
    <col min="3" max="3" width="16.109375" style="1" customWidth="1"/>
    <col min="4" max="4" width="17.109375" style="1" customWidth="1"/>
    <col min="5" max="5" width="12.6640625" style="1" bestFit="1" customWidth="1"/>
    <col min="6" max="6" width="14.44140625" style="1" bestFit="1" customWidth="1"/>
    <col min="7" max="7" width="15.109375" style="1" bestFit="1" customWidth="1"/>
    <col min="8" max="8" width="12.21875" style="1" bestFit="1" customWidth="1"/>
    <col min="9" max="9" width="14.88671875" style="1" bestFit="1" customWidth="1"/>
    <col min="10" max="10" width="7.109375" style="3" bestFit="1" customWidth="1"/>
    <col min="11" max="11" width="2.88671875" style="1" customWidth="1"/>
    <col min="12" max="12" width="10.88671875" style="1" bestFit="1" customWidth="1"/>
    <col min="13" max="13" width="6.77734375" style="1" customWidth="1"/>
    <col min="14" max="14" width="2.5546875" style="1" customWidth="1"/>
    <col min="15" max="16384" width="8.88671875" style="1"/>
  </cols>
  <sheetData>
    <row r="2" spans="2:22" x14ac:dyDescent="0.3">
      <c r="B2" s="22" t="e" vm="1">
        <v>#VALUE!</v>
      </c>
      <c r="C2" s="22"/>
    </row>
    <row r="3" spans="2:22" ht="15.6" customHeight="1" x14ac:dyDescent="0.3">
      <c r="B3" s="22"/>
      <c r="C3" s="22"/>
      <c r="E3" s="41" t="s">
        <v>72</v>
      </c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  <c r="U3" s="41"/>
      <c r="V3" s="41"/>
    </row>
    <row r="4" spans="2:22" x14ac:dyDescent="0.3">
      <c r="B4" s="22"/>
      <c r="C4" s="22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  <c r="U4" s="41"/>
      <c r="V4" s="41"/>
    </row>
    <row r="5" spans="2:22" x14ac:dyDescent="0.3">
      <c r="B5" s="22"/>
      <c r="C5" s="22"/>
      <c r="F5" s="2"/>
      <c r="G5" s="2"/>
      <c r="H5" s="2"/>
      <c r="I5" s="2"/>
      <c r="J5" s="2"/>
    </row>
    <row r="7" spans="2:22" ht="15.6" customHeight="1" x14ac:dyDescent="0.3">
      <c r="B7" s="21" t="s">
        <v>77</v>
      </c>
      <c r="C7" s="21"/>
      <c r="D7" s="21"/>
      <c r="E7" s="21"/>
      <c r="F7" s="21"/>
      <c r="G7" s="21"/>
      <c r="H7" s="21"/>
      <c r="I7" s="21"/>
      <c r="J7" s="21"/>
      <c r="L7" s="37"/>
      <c r="M7" s="37"/>
      <c r="O7" s="27"/>
      <c r="P7" s="28"/>
      <c r="Q7" s="28"/>
      <c r="R7" s="28"/>
      <c r="S7" s="28"/>
      <c r="T7" s="28"/>
      <c r="U7" s="28"/>
      <c r="V7" s="29"/>
    </row>
    <row r="8" spans="2:22" s="6" customFormat="1" ht="35.4" customHeight="1" x14ac:dyDescent="0.3">
      <c r="B8" s="7" t="s">
        <v>0</v>
      </c>
      <c r="C8" s="7" t="s">
        <v>89</v>
      </c>
      <c r="D8" s="7" t="s">
        <v>76</v>
      </c>
      <c r="E8" s="7" t="s">
        <v>73</v>
      </c>
      <c r="F8" s="7" t="s">
        <v>74</v>
      </c>
      <c r="G8" s="7" t="s">
        <v>6</v>
      </c>
      <c r="H8" s="7" t="s">
        <v>3</v>
      </c>
      <c r="I8" s="7" t="s">
        <v>11</v>
      </c>
      <c r="J8" s="8" t="s">
        <v>7</v>
      </c>
      <c r="L8" s="9" t="s">
        <v>78</v>
      </c>
      <c r="M8" s="12">
        <f>AVERAGE(J9:J18)</f>
        <v>0.62472666666666665</v>
      </c>
      <c r="O8" s="30"/>
      <c r="P8" s="22"/>
      <c r="Q8" s="22"/>
      <c r="R8" s="22"/>
      <c r="S8" s="22"/>
      <c r="T8" s="22"/>
      <c r="U8" s="22"/>
      <c r="V8" s="31"/>
    </row>
    <row r="9" spans="2:22" x14ac:dyDescent="0.3">
      <c r="B9" s="10">
        <v>1</v>
      </c>
      <c r="C9" s="16">
        <v>82</v>
      </c>
      <c r="D9" s="16">
        <v>0</v>
      </c>
      <c r="E9" s="10">
        <v>1</v>
      </c>
      <c r="F9" s="10">
        <v>0</v>
      </c>
      <c r="G9" s="10">
        <v>1</v>
      </c>
      <c r="H9" s="10">
        <v>1</v>
      </c>
      <c r="I9" s="10">
        <v>675</v>
      </c>
      <c r="J9" s="13">
        <f>IF(E9=1,
(0.75*E9+0.1*G9+0.1*H9+0.05*IF(I9&lt;=300,1,MAX(0,1-(I9-300)/1500)))/(1),
(0.45*F9+0.1*G9+0.1*H9+0.05*IF(I9&lt;=300,1,MAX(0,1-(I9-300)/1500)))/(1))</f>
        <v>0.98749999999999993</v>
      </c>
      <c r="M9" s="3"/>
      <c r="O9" s="30"/>
      <c r="P9" s="22"/>
      <c r="Q9" s="22"/>
      <c r="R9" s="22"/>
      <c r="S9" s="22"/>
      <c r="T9" s="22"/>
      <c r="U9" s="22"/>
      <c r="V9" s="31"/>
    </row>
    <row r="10" spans="2:22" x14ac:dyDescent="0.3">
      <c r="B10" s="10">
        <v>2</v>
      </c>
      <c r="C10" s="16">
        <v>54</v>
      </c>
      <c r="D10" s="16">
        <v>87</v>
      </c>
      <c r="E10" s="10">
        <v>0</v>
      </c>
      <c r="F10" s="10">
        <v>1</v>
      </c>
      <c r="G10" s="10">
        <v>1</v>
      </c>
      <c r="H10" s="10">
        <v>1</v>
      </c>
      <c r="I10" s="10">
        <v>613</v>
      </c>
      <c r="J10" s="13">
        <f t="shared" ref="J10:J18" si="0">IF(E10=1,
(0.75*E10+0.1*G10+0.1*H10+0.05*IF(I10&lt;=300,1,MAX(0,1-(I10-300)/1500)))/(1),
(0.45*F10+0.1*G10+0.1*H10+0.05*IF(I10&lt;=300,1,MAX(0,1-(I10-300)/1500)))/(1))</f>
        <v>0.68956666666666666</v>
      </c>
      <c r="M10" s="3"/>
      <c r="O10" s="30"/>
      <c r="P10" s="22"/>
      <c r="Q10" s="22"/>
      <c r="R10" s="22"/>
      <c r="S10" s="22"/>
      <c r="T10" s="22"/>
      <c r="U10" s="22"/>
      <c r="V10" s="31"/>
    </row>
    <row r="11" spans="2:22" x14ac:dyDescent="0.3">
      <c r="B11" s="10">
        <v>3</v>
      </c>
      <c r="C11" s="16">
        <v>86</v>
      </c>
      <c r="D11" s="16">
        <v>0</v>
      </c>
      <c r="E11" s="10">
        <v>1</v>
      </c>
      <c r="F11" s="10">
        <v>0</v>
      </c>
      <c r="G11" s="10">
        <v>1</v>
      </c>
      <c r="H11" s="10">
        <v>1</v>
      </c>
      <c r="I11" s="10">
        <v>349</v>
      </c>
      <c r="J11" s="13">
        <f t="shared" si="0"/>
        <v>0.99836666666666662</v>
      </c>
      <c r="M11" s="3"/>
      <c r="O11" s="30"/>
      <c r="P11" s="22"/>
      <c r="Q11" s="22"/>
      <c r="R11" s="22"/>
      <c r="S11" s="22"/>
      <c r="T11" s="22"/>
      <c r="U11" s="22"/>
      <c r="V11" s="31"/>
    </row>
    <row r="12" spans="2:22" x14ac:dyDescent="0.3">
      <c r="B12" s="10">
        <v>4</v>
      </c>
      <c r="C12" s="16">
        <v>37</v>
      </c>
      <c r="D12" s="16">
        <v>57</v>
      </c>
      <c r="E12" s="10">
        <v>0</v>
      </c>
      <c r="F12" s="10">
        <v>0</v>
      </c>
      <c r="G12" s="10">
        <v>0</v>
      </c>
      <c r="H12" s="10">
        <v>0</v>
      </c>
      <c r="I12" s="10">
        <v>0</v>
      </c>
      <c r="J12" s="13">
        <f t="shared" si="0"/>
        <v>0.05</v>
      </c>
      <c r="M12" s="3"/>
      <c r="O12" s="30"/>
      <c r="P12" s="22"/>
      <c r="Q12" s="22"/>
      <c r="R12" s="22"/>
      <c r="S12" s="22"/>
      <c r="T12" s="22"/>
      <c r="U12" s="22"/>
      <c r="V12" s="31"/>
    </row>
    <row r="13" spans="2:22" x14ac:dyDescent="0.3">
      <c r="B13" s="10">
        <v>5</v>
      </c>
      <c r="C13" s="16">
        <v>51</v>
      </c>
      <c r="D13" s="16">
        <v>81</v>
      </c>
      <c r="E13" s="10">
        <v>0</v>
      </c>
      <c r="F13" s="10">
        <v>1</v>
      </c>
      <c r="G13" s="10">
        <v>1</v>
      </c>
      <c r="H13" s="10">
        <v>1</v>
      </c>
      <c r="I13" s="10">
        <v>595</v>
      </c>
      <c r="J13" s="13">
        <f t="shared" si="0"/>
        <v>0.69016666666666671</v>
      </c>
      <c r="M13" s="3"/>
      <c r="O13" s="30"/>
      <c r="P13" s="22"/>
      <c r="Q13" s="22"/>
      <c r="R13" s="22"/>
      <c r="S13" s="22"/>
      <c r="T13" s="22"/>
      <c r="U13" s="22"/>
      <c r="V13" s="31"/>
    </row>
    <row r="14" spans="2:22" x14ac:dyDescent="0.3">
      <c r="B14" s="10">
        <v>6</v>
      </c>
      <c r="C14" s="16">
        <v>59</v>
      </c>
      <c r="D14" s="16">
        <v>82</v>
      </c>
      <c r="E14" s="10">
        <v>0</v>
      </c>
      <c r="F14" s="10">
        <v>1</v>
      </c>
      <c r="G14" s="10">
        <v>1</v>
      </c>
      <c r="H14" s="10">
        <v>1</v>
      </c>
      <c r="I14" s="10">
        <v>487</v>
      </c>
      <c r="J14" s="13">
        <f t="shared" si="0"/>
        <v>0.69376666666666664</v>
      </c>
      <c r="M14" s="3"/>
      <c r="O14" s="30"/>
      <c r="P14" s="22"/>
      <c r="Q14" s="22"/>
      <c r="R14" s="22"/>
      <c r="S14" s="22"/>
      <c r="T14" s="22"/>
      <c r="U14" s="22"/>
      <c r="V14" s="31"/>
    </row>
    <row r="15" spans="2:22" x14ac:dyDescent="0.3">
      <c r="B15" s="10">
        <v>7</v>
      </c>
      <c r="C15" s="16">
        <v>45</v>
      </c>
      <c r="D15" s="16">
        <v>89</v>
      </c>
      <c r="E15" s="10">
        <v>0</v>
      </c>
      <c r="F15" s="10">
        <v>1</v>
      </c>
      <c r="G15" s="10">
        <v>1</v>
      </c>
      <c r="H15" s="10">
        <v>1</v>
      </c>
      <c r="I15" s="10">
        <v>426</v>
      </c>
      <c r="J15" s="13">
        <f t="shared" si="0"/>
        <v>0.69579999999999997</v>
      </c>
      <c r="M15" s="3"/>
      <c r="O15" s="30"/>
      <c r="P15" s="22"/>
      <c r="Q15" s="22"/>
      <c r="R15" s="22"/>
      <c r="S15" s="22"/>
      <c r="T15" s="22"/>
      <c r="U15" s="22"/>
      <c r="V15" s="31"/>
    </row>
    <row r="16" spans="2:22" x14ac:dyDescent="0.3">
      <c r="B16" s="10">
        <v>8</v>
      </c>
      <c r="C16" s="16">
        <v>52</v>
      </c>
      <c r="D16" s="16">
        <v>84</v>
      </c>
      <c r="E16" s="10">
        <v>0</v>
      </c>
      <c r="F16" s="10">
        <v>1</v>
      </c>
      <c r="G16" s="10">
        <v>1</v>
      </c>
      <c r="H16" s="10">
        <v>1</v>
      </c>
      <c r="I16" s="10">
        <v>478</v>
      </c>
      <c r="J16" s="13">
        <f t="shared" si="0"/>
        <v>0.69406666666666672</v>
      </c>
      <c r="M16" s="3"/>
      <c r="O16" s="30"/>
      <c r="P16" s="22"/>
      <c r="Q16" s="22"/>
      <c r="R16" s="22"/>
      <c r="S16" s="22"/>
      <c r="T16" s="22"/>
      <c r="U16" s="22"/>
      <c r="V16" s="31"/>
    </row>
    <row r="17" spans="2:22" x14ac:dyDescent="0.3">
      <c r="B17" s="10">
        <v>9</v>
      </c>
      <c r="C17" s="16">
        <v>49</v>
      </c>
      <c r="D17" s="16">
        <v>76</v>
      </c>
      <c r="E17" s="10">
        <v>0</v>
      </c>
      <c r="F17" s="10">
        <v>0</v>
      </c>
      <c r="G17" s="10">
        <v>0</v>
      </c>
      <c r="H17" s="10">
        <v>0</v>
      </c>
      <c r="I17" s="10">
        <v>0</v>
      </c>
      <c r="J17" s="13">
        <f t="shared" si="0"/>
        <v>0.05</v>
      </c>
      <c r="M17" s="3"/>
      <c r="O17" s="30"/>
      <c r="P17" s="22"/>
      <c r="Q17" s="22"/>
      <c r="R17" s="22"/>
      <c r="S17" s="22"/>
      <c r="T17" s="22"/>
      <c r="U17" s="22"/>
      <c r="V17" s="31"/>
    </row>
    <row r="18" spans="2:22" x14ac:dyDescent="0.3">
      <c r="B18" s="10">
        <v>10</v>
      </c>
      <c r="C18" s="16">
        <v>55</v>
      </c>
      <c r="D18" s="16">
        <v>85</v>
      </c>
      <c r="E18" s="10">
        <v>0</v>
      </c>
      <c r="F18" s="10">
        <v>1</v>
      </c>
      <c r="G18" s="10">
        <v>1</v>
      </c>
      <c r="H18" s="10">
        <v>1</v>
      </c>
      <c r="I18" s="10">
        <v>359</v>
      </c>
      <c r="J18" s="13">
        <f t="shared" si="0"/>
        <v>0.69803333333333339</v>
      </c>
      <c r="M18" s="3"/>
      <c r="O18" s="30"/>
      <c r="P18" s="22"/>
      <c r="Q18" s="22"/>
      <c r="R18" s="22"/>
      <c r="S18" s="22"/>
      <c r="T18" s="22"/>
      <c r="U18" s="22"/>
      <c r="V18" s="31"/>
    </row>
    <row r="19" spans="2:22" x14ac:dyDescent="0.3">
      <c r="O19" s="32"/>
      <c r="P19" s="33"/>
      <c r="Q19" s="33"/>
      <c r="R19" s="33"/>
      <c r="S19" s="33"/>
      <c r="T19" s="33"/>
      <c r="U19" s="33"/>
      <c r="V19" s="34"/>
    </row>
    <row r="21" spans="2:22" x14ac:dyDescent="0.3">
      <c r="B21" s="21" t="s">
        <v>79</v>
      </c>
      <c r="C21" s="21"/>
      <c r="D21" s="21"/>
      <c r="E21" s="21"/>
      <c r="F21" s="21"/>
      <c r="G21" s="21"/>
      <c r="H21" s="21"/>
      <c r="I21" s="21"/>
      <c r="J21" s="21"/>
      <c r="O21" s="20"/>
      <c r="P21" s="20"/>
      <c r="Q21" s="20"/>
      <c r="R21" s="20"/>
      <c r="S21" s="20"/>
      <c r="T21" s="20"/>
      <c r="U21" s="20"/>
      <c r="V21" s="20"/>
    </row>
    <row r="22" spans="2:22" ht="31.2" x14ac:dyDescent="0.3">
      <c r="B22" s="7" t="s">
        <v>0</v>
      </c>
      <c r="C22" s="7" t="s">
        <v>75</v>
      </c>
      <c r="D22" s="7" t="s">
        <v>76</v>
      </c>
      <c r="E22" s="7" t="s">
        <v>73</v>
      </c>
      <c r="F22" s="7" t="s">
        <v>74</v>
      </c>
      <c r="G22" s="7" t="s">
        <v>6</v>
      </c>
      <c r="H22" s="7" t="s">
        <v>3</v>
      </c>
      <c r="I22" s="7" t="s">
        <v>11</v>
      </c>
      <c r="J22" s="8" t="s">
        <v>7</v>
      </c>
      <c r="L22" s="9" t="s">
        <v>80</v>
      </c>
      <c r="M22" s="12">
        <f>AVERAGE(J23:J32)</f>
        <v>0.71814666666666671</v>
      </c>
      <c r="O22" s="20"/>
      <c r="P22" s="20"/>
      <c r="Q22" s="20"/>
      <c r="R22" s="20"/>
      <c r="S22" s="20"/>
      <c r="T22" s="20"/>
      <c r="U22" s="20"/>
      <c r="V22" s="20"/>
    </row>
    <row r="23" spans="2:22" x14ac:dyDescent="0.3">
      <c r="B23" s="10">
        <v>1</v>
      </c>
      <c r="C23" s="10">
        <v>88</v>
      </c>
      <c r="D23" s="10">
        <v>0</v>
      </c>
      <c r="E23" s="10">
        <v>1</v>
      </c>
      <c r="F23" s="10">
        <v>0</v>
      </c>
      <c r="G23" s="10">
        <v>1</v>
      </c>
      <c r="H23" s="10">
        <v>1</v>
      </c>
      <c r="I23" s="10">
        <v>312</v>
      </c>
      <c r="J23" s="13">
        <f>IF(E23=1,
(0.75*E23 + 0.1*G23 + 0.1*H23 + 0.05*IF(I23&lt;=300,1,MAX(0,1-(I23-300)/1500)))/(1),
(0.45*F23 + 0.1*G23 + 0.1*H23 + 0.05*IF(I23&lt;=300,1,MAX(0,1-(I23-300)/1500)))/(1))</f>
        <v>0.99959999999999993</v>
      </c>
      <c r="O23" s="20"/>
      <c r="P23" s="20"/>
      <c r="Q23" s="20"/>
      <c r="R23" s="20"/>
      <c r="S23" s="20"/>
      <c r="T23" s="20"/>
      <c r="U23" s="20"/>
      <c r="V23" s="20"/>
    </row>
    <row r="24" spans="2:22" x14ac:dyDescent="0.3">
      <c r="B24" s="10">
        <v>2</v>
      </c>
      <c r="C24" s="10">
        <v>63</v>
      </c>
      <c r="D24" s="10">
        <v>81</v>
      </c>
      <c r="E24" s="10">
        <v>0</v>
      </c>
      <c r="F24" s="10">
        <v>1</v>
      </c>
      <c r="G24" s="10">
        <v>1</v>
      </c>
      <c r="H24" s="10">
        <v>1</v>
      </c>
      <c r="I24" s="10">
        <v>458</v>
      </c>
      <c r="J24" s="13">
        <f t="shared" ref="J24:J32" si="1">IF(E24=1,
(0.75*E24 + 0.1*G24 + 0.1*H24 + 0.05*IF(I24&lt;=300,1,MAX(0,1-(I24-300)/1500)))/(1),
(0.45*F24 + 0.1*G24 + 0.1*H24 + 0.05*IF(I24&lt;=300,1,MAX(0,1-(I24-300)/1500)))/(1))</f>
        <v>0.69473333333333331</v>
      </c>
      <c r="O24" s="20"/>
      <c r="P24" s="20"/>
      <c r="Q24" s="20"/>
      <c r="R24" s="20"/>
      <c r="S24" s="20"/>
      <c r="T24" s="20"/>
      <c r="U24" s="20"/>
      <c r="V24" s="20"/>
    </row>
    <row r="25" spans="2:22" x14ac:dyDescent="0.3">
      <c r="B25" s="10">
        <v>3</v>
      </c>
      <c r="C25" s="10">
        <v>54</v>
      </c>
      <c r="D25" s="10">
        <v>56</v>
      </c>
      <c r="E25" s="10">
        <v>0</v>
      </c>
      <c r="F25" s="10">
        <v>0</v>
      </c>
      <c r="G25" s="10">
        <v>0</v>
      </c>
      <c r="H25" s="10">
        <v>0</v>
      </c>
      <c r="I25" s="10">
        <v>0</v>
      </c>
      <c r="J25" s="13">
        <f t="shared" si="1"/>
        <v>0.05</v>
      </c>
      <c r="O25" s="20"/>
      <c r="P25" s="20"/>
      <c r="Q25" s="20"/>
      <c r="R25" s="20"/>
      <c r="S25" s="20"/>
      <c r="T25" s="20"/>
      <c r="U25" s="20"/>
      <c r="V25" s="20"/>
    </row>
    <row r="26" spans="2:22" x14ac:dyDescent="0.3">
      <c r="B26" s="10">
        <v>4</v>
      </c>
      <c r="C26" s="10">
        <v>81</v>
      </c>
      <c r="D26" s="10">
        <v>0</v>
      </c>
      <c r="E26" s="10">
        <v>1</v>
      </c>
      <c r="F26" s="10">
        <v>0</v>
      </c>
      <c r="G26" s="10">
        <v>1</v>
      </c>
      <c r="H26" s="10">
        <v>1</v>
      </c>
      <c r="I26" s="10">
        <v>325</v>
      </c>
      <c r="J26" s="13">
        <f t="shared" si="1"/>
        <v>0.99916666666666665</v>
      </c>
      <c r="O26" s="20"/>
      <c r="P26" s="20"/>
      <c r="Q26" s="20"/>
      <c r="R26" s="20"/>
      <c r="S26" s="20"/>
      <c r="T26" s="20"/>
      <c r="U26" s="20"/>
      <c r="V26" s="20"/>
    </row>
    <row r="27" spans="2:22" x14ac:dyDescent="0.3">
      <c r="B27" s="10">
        <v>5</v>
      </c>
      <c r="C27" s="10">
        <v>76</v>
      </c>
      <c r="D27" s="10">
        <v>85</v>
      </c>
      <c r="E27" s="10">
        <v>0</v>
      </c>
      <c r="F27" s="10">
        <v>1</v>
      </c>
      <c r="G27" s="10">
        <v>1</v>
      </c>
      <c r="H27" s="10">
        <v>1</v>
      </c>
      <c r="I27" s="10">
        <v>389</v>
      </c>
      <c r="J27" s="13">
        <f t="shared" si="1"/>
        <v>0.69703333333333339</v>
      </c>
      <c r="O27" s="20"/>
      <c r="P27" s="20"/>
      <c r="Q27" s="20"/>
      <c r="R27" s="20"/>
      <c r="S27" s="20"/>
      <c r="T27" s="20"/>
      <c r="U27" s="20"/>
      <c r="V27" s="20"/>
    </row>
    <row r="28" spans="2:22" x14ac:dyDescent="0.3">
      <c r="B28" s="10">
        <v>6</v>
      </c>
      <c r="C28" s="10">
        <v>82</v>
      </c>
      <c r="D28" s="10">
        <v>0</v>
      </c>
      <c r="E28" s="10">
        <v>1</v>
      </c>
      <c r="F28" s="10">
        <v>0</v>
      </c>
      <c r="G28" s="10">
        <v>1</v>
      </c>
      <c r="H28" s="10">
        <v>1</v>
      </c>
      <c r="I28" s="10">
        <v>400</v>
      </c>
      <c r="J28" s="13">
        <f t="shared" si="1"/>
        <v>0.99666666666666659</v>
      </c>
      <c r="O28" s="20"/>
      <c r="P28" s="20"/>
      <c r="Q28" s="20"/>
      <c r="R28" s="20"/>
      <c r="S28" s="20"/>
      <c r="T28" s="20"/>
      <c r="U28" s="20"/>
      <c r="V28" s="20"/>
    </row>
    <row r="29" spans="2:22" x14ac:dyDescent="0.3">
      <c r="B29" s="10">
        <v>7</v>
      </c>
      <c r="C29" s="10">
        <v>34</v>
      </c>
      <c r="D29" s="10">
        <v>74</v>
      </c>
      <c r="E29" s="10">
        <v>0</v>
      </c>
      <c r="F29" s="10">
        <v>0</v>
      </c>
      <c r="G29" s="10">
        <v>0</v>
      </c>
      <c r="H29" s="10">
        <v>0</v>
      </c>
      <c r="I29" s="10">
        <v>0</v>
      </c>
      <c r="J29" s="13">
        <f t="shared" si="1"/>
        <v>0.05</v>
      </c>
      <c r="O29" s="20"/>
      <c r="P29" s="20"/>
      <c r="Q29" s="20"/>
      <c r="R29" s="20"/>
      <c r="S29" s="20"/>
      <c r="T29" s="20"/>
      <c r="U29" s="20"/>
      <c r="V29" s="20"/>
    </row>
    <row r="30" spans="2:22" x14ac:dyDescent="0.3">
      <c r="B30" s="10">
        <v>8</v>
      </c>
      <c r="C30" s="10">
        <v>51</v>
      </c>
      <c r="D30" s="10">
        <v>80</v>
      </c>
      <c r="E30" s="10">
        <v>0</v>
      </c>
      <c r="F30" s="10">
        <v>1</v>
      </c>
      <c r="G30" s="10">
        <v>1</v>
      </c>
      <c r="H30" s="10">
        <v>1</v>
      </c>
      <c r="I30" s="10">
        <v>345</v>
      </c>
      <c r="J30" s="13">
        <f t="shared" si="1"/>
        <v>0.69850000000000001</v>
      </c>
      <c r="O30" s="20"/>
      <c r="P30" s="20"/>
      <c r="Q30" s="20"/>
      <c r="R30" s="20"/>
      <c r="S30" s="20"/>
      <c r="T30" s="20"/>
      <c r="U30" s="20"/>
      <c r="V30" s="20"/>
    </row>
    <row r="31" spans="2:22" x14ac:dyDescent="0.3">
      <c r="B31" s="10">
        <v>9</v>
      </c>
      <c r="C31" s="10">
        <v>83</v>
      </c>
      <c r="D31" s="10">
        <v>0</v>
      </c>
      <c r="E31" s="10">
        <v>1</v>
      </c>
      <c r="F31" s="10">
        <v>0</v>
      </c>
      <c r="G31" s="10">
        <v>1</v>
      </c>
      <c r="H31" s="10">
        <v>1</v>
      </c>
      <c r="I31" s="10">
        <v>368</v>
      </c>
      <c r="J31" s="13">
        <f t="shared" si="1"/>
        <v>0.99773333333333325</v>
      </c>
      <c r="O31" s="20"/>
      <c r="P31" s="20"/>
      <c r="Q31" s="20"/>
      <c r="R31" s="20"/>
      <c r="S31" s="20"/>
      <c r="T31" s="20"/>
      <c r="U31" s="20"/>
      <c r="V31" s="20"/>
    </row>
    <row r="32" spans="2:22" x14ac:dyDescent="0.3">
      <c r="B32" s="10">
        <v>10</v>
      </c>
      <c r="C32" s="10">
        <v>86</v>
      </c>
      <c r="D32" s="10">
        <v>0</v>
      </c>
      <c r="E32" s="10">
        <v>1</v>
      </c>
      <c r="F32" s="10">
        <v>0</v>
      </c>
      <c r="G32" s="10">
        <v>1</v>
      </c>
      <c r="H32" s="10">
        <v>1</v>
      </c>
      <c r="I32" s="10">
        <v>359</v>
      </c>
      <c r="J32" s="13">
        <f t="shared" si="1"/>
        <v>0.99803333333333333</v>
      </c>
      <c r="O32" s="20"/>
      <c r="P32" s="20"/>
      <c r="Q32" s="20"/>
      <c r="R32" s="20"/>
      <c r="S32" s="20"/>
      <c r="T32" s="20"/>
      <c r="U32" s="20"/>
      <c r="V32" s="20"/>
    </row>
    <row r="33" spans="2:22" x14ac:dyDescent="0.3">
      <c r="O33" s="20"/>
      <c r="P33" s="20"/>
      <c r="Q33" s="20"/>
      <c r="R33" s="20"/>
      <c r="S33" s="20"/>
      <c r="T33" s="20"/>
      <c r="U33" s="20"/>
      <c r="V33" s="20"/>
    </row>
    <row r="35" spans="2:22" x14ac:dyDescent="0.3">
      <c r="B35" s="21" t="s">
        <v>81</v>
      </c>
      <c r="C35" s="21"/>
      <c r="D35" s="21"/>
      <c r="E35" s="21"/>
      <c r="F35" s="21"/>
      <c r="G35" s="21"/>
      <c r="H35" s="21"/>
      <c r="I35" s="21"/>
      <c r="J35" s="21"/>
      <c r="O35" s="20"/>
      <c r="P35" s="20"/>
      <c r="Q35" s="20"/>
      <c r="R35" s="20"/>
      <c r="S35" s="20"/>
      <c r="T35" s="20"/>
      <c r="U35" s="20"/>
      <c r="V35" s="20"/>
    </row>
    <row r="36" spans="2:22" ht="31.2" x14ac:dyDescent="0.3">
      <c r="B36" s="7" t="s">
        <v>0</v>
      </c>
      <c r="C36" s="7" t="s">
        <v>75</v>
      </c>
      <c r="D36" s="7" t="s">
        <v>76</v>
      </c>
      <c r="E36" s="7" t="s">
        <v>73</v>
      </c>
      <c r="F36" s="7" t="s">
        <v>74</v>
      </c>
      <c r="G36" s="7" t="s">
        <v>6</v>
      </c>
      <c r="H36" s="7" t="s">
        <v>3</v>
      </c>
      <c r="I36" s="7" t="s">
        <v>11</v>
      </c>
      <c r="J36" s="8" t="s">
        <v>7</v>
      </c>
      <c r="L36" s="9" t="s">
        <v>82</v>
      </c>
      <c r="M36" s="12">
        <f>AVERAGE(J37:J46)</f>
        <v>0.62248333333333328</v>
      </c>
      <c r="O36" s="20"/>
      <c r="P36" s="20"/>
      <c r="Q36" s="20"/>
      <c r="R36" s="20"/>
      <c r="S36" s="20"/>
      <c r="T36" s="20"/>
      <c r="U36" s="20"/>
      <c r="V36" s="20"/>
    </row>
    <row r="37" spans="2:22" x14ac:dyDescent="0.3">
      <c r="B37" s="10">
        <v>1</v>
      </c>
      <c r="C37" s="10">
        <v>24</v>
      </c>
      <c r="D37" s="10">
        <v>63</v>
      </c>
      <c r="E37" s="10">
        <v>0</v>
      </c>
      <c r="F37" s="10">
        <v>0</v>
      </c>
      <c r="G37" s="10">
        <v>0</v>
      </c>
      <c r="H37" s="10">
        <v>0</v>
      </c>
      <c r="I37" s="10">
        <v>0</v>
      </c>
      <c r="J37" s="13">
        <f>IF(E37=1,
(0.75*E37 + 0.1*G37 + 0.1*H37 + 0.05*IF(I37&lt;=300,1,MAX(0,1-(I37-300)/1500)))/(1),
(0.45*F37 + 0.1*G37 + 0.1*H37 + 0.05*IF(I37&lt;=300,1,MAX(0,1-(I37-300)/1500)))/(1))</f>
        <v>0.05</v>
      </c>
      <c r="O37" s="20"/>
      <c r="P37" s="20"/>
      <c r="Q37" s="20"/>
      <c r="R37" s="20"/>
      <c r="S37" s="20"/>
      <c r="T37" s="20"/>
      <c r="U37" s="20"/>
      <c r="V37" s="20"/>
    </row>
    <row r="38" spans="2:22" x14ac:dyDescent="0.3">
      <c r="B38" s="10">
        <v>2</v>
      </c>
      <c r="C38" s="10">
        <v>81</v>
      </c>
      <c r="D38" s="10">
        <v>0</v>
      </c>
      <c r="E38" s="10">
        <v>1</v>
      </c>
      <c r="F38" s="10">
        <v>0</v>
      </c>
      <c r="G38" s="10">
        <v>1</v>
      </c>
      <c r="H38" s="10">
        <v>1</v>
      </c>
      <c r="I38" s="10">
        <v>450</v>
      </c>
      <c r="J38" s="13">
        <f t="shared" ref="J38:J46" si="2">IF(E38=1,
(0.75*E38 + 0.1*G38 + 0.1*H38 + 0.05*IF(I38&lt;=300,1,MAX(0,1-(I38-300)/1500)))/(1),
(0.45*F38 + 0.1*G38 + 0.1*H38 + 0.05*IF(I38&lt;=300,1,MAX(0,1-(I38-300)/1500)))/(1))</f>
        <v>0.995</v>
      </c>
      <c r="O38" s="20"/>
      <c r="P38" s="20"/>
      <c r="Q38" s="20"/>
      <c r="R38" s="20"/>
      <c r="S38" s="20"/>
      <c r="T38" s="20"/>
      <c r="U38" s="20"/>
      <c r="V38" s="20"/>
    </row>
    <row r="39" spans="2:22" x14ac:dyDescent="0.3">
      <c r="B39" s="10">
        <v>3</v>
      </c>
      <c r="C39" s="10">
        <v>53</v>
      </c>
      <c r="D39" s="10">
        <v>88</v>
      </c>
      <c r="E39" s="10">
        <v>0</v>
      </c>
      <c r="F39" s="10">
        <v>1</v>
      </c>
      <c r="G39" s="10">
        <v>1</v>
      </c>
      <c r="H39" s="10">
        <v>1</v>
      </c>
      <c r="I39" s="10">
        <v>370</v>
      </c>
      <c r="J39" s="13">
        <f t="shared" si="2"/>
        <v>0.69766666666666666</v>
      </c>
      <c r="O39" s="20"/>
      <c r="P39" s="20"/>
      <c r="Q39" s="20"/>
      <c r="R39" s="20"/>
      <c r="S39" s="20"/>
      <c r="T39" s="20"/>
      <c r="U39" s="20"/>
      <c r="V39" s="20"/>
    </row>
    <row r="40" spans="2:22" x14ac:dyDescent="0.3">
      <c r="B40" s="10">
        <v>4</v>
      </c>
      <c r="C40" s="10">
        <v>64</v>
      </c>
      <c r="D40" s="10">
        <v>81</v>
      </c>
      <c r="E40" s="10">
        <v>0</v>
      </c>
      <c r="F40" s="10">
        <v>1</v>
      </c>
      <c r="G40" s="10">
        <v>1</v>
      </c>
      <c r="H40" s="10">
        <v>1</v>
      </c>
      <c r="I40" s="10">
        <v>495</v>
      </c>
      <c r="J40" s="13">
        <f t="shared" si="2"/>
        <v>0.69350000000000001</v>
      </c>
      <c r="O40" s="20"/>
      <c r="P40" s="20"/>
      <c r="Q40" s="20"/>
      <c r="R40" s="20"/>
      <c r="S40" s="20"/>
      <c r="T40" s="20"/>
      <c r="U40" s="20"/>
      <c r="V40" s="20"/>
    </row>
    <row r="41" spans="2:22" x14ac:dyDescent="0.3">
      <c r="B41" s="10">
        <v>5</v>
      </c>
      <c r="C41" s="10">
        <v>89</v>
      </c>
      <c r="D41" s="10">
        <v>0</v>
      </c>
      <c r="E41" s="10">
        <v>1</v>
      </c>
      <c r="F41" s="10">
        <v>0</v>
      </c>
      <c r="G41" s="10">
        <v>1</v>
      </c>
      <c r="H41" s="10">
        <v>1</v>
      </c>
      <c r="I41" s="10">
        <v>385</v>
      </c>
      <c r="J41" s="13">
        <f t="shared" si="2"/>
        <v>0.99716666666666665</v>
      </c>
      <c r="O41" s="20"/>
      <c r="P41" s="20"/>
      <c r="Q41" s="20"/>
      <c r="R41" s="20"/>
      <c r="S41" s="20"/>
      <c r="T41" s="20"/>
      <c r="U41" s="20"/>
      <c r="V41" s="20"/>
    </row>
    <row r="42" spans="2:22" x14ac:dyDescent="0.3">
      <c r="B42" s="10">
        <v>6</v>
      </c>
      <c r="C42" s="10">
        <v>79</v>
      </c>
      <c r="D42" s="10">
        <v>79</v>
      </c>
      <c r="E42" s="10">
        <v>0</v>
      </c>
      <c r="F42" s="10">
        <v>0</v>
      </c>
      <c r="G42" s="10">
        <v>0</v>
      </c>
      <c r="H42" s="10">
        <v>0</v>
      </c>
      <c r="I42" s="10">
        <v>0</v>
      </c>
      <c r="J42" s="13">
        <f t="shared" si="2"/>
        <v>0.05</v>
      </c>
      <c r="O42" s="20"/>
      <c r="P42" s="20"/>
      <c r="Q42" s="20"/>
      <c r="R42" s="20"/>
      <c r="S42" s="20"/>
      <c r="T42" s="20"/>
      <c r="U42" s="20"/>
      <c r="V42" s="20"/>
    </row>
    <row r="43" spans="2:22" x14ac:dyDescent="0.3">
      <c r="B43" s="10">
        <v>7</v>
      </c>
      <c r="C43" s="10">
        <v>26</v>
      </c>
      <c r="D43" s="10">
        <v>65</v>
      </c>
      <c r="E43" s="10">
        <v>0</v>
      </c>
      <c r="F43" s="10">
        <v>0</v>
      </c>
      <c r="G43" s="10">
        <v>0</v>
      </c>
      <c r="H43" s="10">
        <v>0</v>
      </c>
      <c r="I43" s="10">
        <v>0</v>
      </c>
      <c r="J43" s="13">
        <f t="shared" si="2"/>
        <v>0.05</v>
      </c>
      <c r="O43" s="20"/>
      <c r="P43" s="20"/>
      <c r="Q43" s="20"/>
      <c r="R43" s="20"/>
      <c r="S43" s="20"/>
      <c r="T43" s="20"/>
      <c r="U43" s="20"/>
      <c r="V43" s="20"/>
    </row>
    <row r="44" spans="2:22" x14ac:dyDescent="0.3">
      <c r="B44" s="10">
        <v>8</v>
      </c>
      <c r="C44" s="10">
        <v>51</v>
      </c>
      <c r="D44" s="10">
        <v>87</v>
      </c>
      <c r="E44" s="10">
        <v>0</v>
      </c>
      <c r="F44" s="10">
        <v>1</v>
      </c>
      <c r="G44" s="10">
        <v>1</v>
      </c>
      <c r="H44" s="10">
        <v>1</v>
      </c>
      <c r="I44" s="10">
        <v>365</v>
      </c>
      <c r="J44" s="13">
        <f t="shared" si="2"/>
        <v>0.69783333333333331</v>
      </c>
      <c r="O44" s="20"/>
      <c r="P44" s="20"/>
      <c r="Q44" s="20"/>
      <c r="R44" s="20"/>
      <c r="S44" s="20"/>
      <c r="T44" s="20"/>
      <c r="U44" s="20"/>
      <c r="V44" s="20"/>
    </row>
    <row r="45" spans="2:22" x14ac:dyDescent="0.3">
      <c r="B45" s="10">
        <v>9</v>
      </c>
      <c r="C45" s="10">
        <v>91</v>
      </c>
      <c r="D45" s="10">
        <v>0</v>
      </c>
      <c r="E45" s="10">
        <v>1</v>
      </c>
      <c r="F45" s="10">
        <v>0</v>
      </c>
      <c r="G45" s="10">
        <v>1</v>
      </c>
      <c r="H45" s="10">
        <v>1</v>
      </c>
      <c r="I45" s="10">
        <v>480</v>
      </c>
      <c r="J45" s="13">
        <f t="shared" si="2"/>
        <v>0.99399999999999999</v>
      </c>
      <c r="O45" s="20"/>
      <c r="P45" s="20"/>
      <c r="Q45" s="20"/>
      <c r="R45" s="20"/>
      <c r="S45" s="20"/>
      <c r="T45" s="20"/>
      <c r="U45" s="20"/>
      <c r="V45" s="20"/>
    </row>
    <row r="46" spans="2:22" x14ac:dyDescent="0.3">
      <c r="B46" s="10">
        <v>10</v>
      </c>
      <c r="C46" s="10">
        <v>87</v>
      </c>
      <c r="D46" s="10">
        <v>0</v>
      </c>
      <c r="E46" s="10">
        <v>1</v>
      </c>
      <c r="F46" s="10">
        <v>0</v>
      </c>
      <c r="G46" s="10">
        <v>1</v>
      </c>
      <c r="H46" s="10">
        <v>1</v>
      </c>
      <c r="I46" s="10">
        <v>310</v>
      </c>
      <c r="J46" s="13">
        <f t="shared" si="2"/>
        <v>0.99966666666666659</v>
      </c>
      <c r="O46" s="20"/>
      <c r="P46" s="20"/>
      <c r="Q46" s="20"/>
      <c r="R46" s="20"/>
      <c r="S46" s="20"/>
      <c r="T46" s="20"/>
      <c r="U46" s="20"/>
      <c r="V46" s="20"/>
    </row>
    <row r="47" spans="2:22" x14ac:dyDescent="0.3">
      <c r="O47" s="20"/>
      <c r="P47" s="20"/>
      <c r="Q47" s="20"/>
      <c r="R47" s="20"/>
      <c r="S47" s="20"/>
      <c r="T47" s="20"/>
      <c r="U47" s="20"/>
      <c r="V47" s="20"/>
    </row>
    <row r="49" spans="2:22" x14ac:dyDescent="0.3">
      <c r="B49" s="21" t="s">
        <v>83</v>
      </c>
      <c r="C49" s="21"/>
      <c r="D49" s="21"/>
      <c r="E49" s="21"/>
      <c r="F49" s="21"/>
      <c r="G49" s="21"/>
      <c r="H49" s="21"/>
      <c r="I49" s="21"/>
      <c r="J49" s="21"/>
      <c r="O49" s="20"/>
      <c r="P49" s="20"/>
      <c r="Q49" s="20"/>
      <c r="R49" s="20"/>
      <c r="S49" s="20"/>
      <c r="T49" s="20"/>
      <c r="U49" s="20"/>
      <c r="V49" s="20"/>
    </row>
    <row r="50" spans="2:22" ht="31.2" x14ac:dyDescent="0.3">
      <c r="B50" s="7" t="s">
        <v>0</v>
      </c>
      <c r="C50" s="7" t="s">
        <v>75</v>
      </c>
      <c r="D50" s="7" t="s">
        <v>76</v>
      </c>
      <c r="E50" s="7" t="s">
        <v>73</v>
      </c>
      <c r="F50" s="7" t="s">
        <v>74</v>
      </c>
      <c r="G50" s="7" t="s">
        <v>6</v>
      </c>
      <c r="H50" s="7" t="s">
        <v>3</v>
      </c>
      <c r="I50" s="7" t="s">
        <v>11</v>
      </c>
      <c r="J50" s="8" t="s">
        <v>7</v>
      </c>
      <c r="L50" s="9" t="s">
        <v>84</v>
      </c>
      <c r="M50" s="12">
        <f>AVERAGE(J51:J60)</f>
        <v>0.65281999999999996</v>
      </c>
      <c r="O50" s="20"/>
      <c r="P50" s="20"/>
      <c r="Q50" s="20"/>
      <c r="R50" s="20"/>
      <c r="S50" s="20"/>
      <c r="T50" s="20"/>
      <c r="U50" s="20"/>
      <c r="V50" s="20"/>
    </row>
    <row r="51" spans="2:22" x14ac:dyDescent="0.3">
      <c r="B51" s="10">
        <v>1</v>
      </c>
      <c r="C51" s="10">
        <v>91</v>
      </c>
      <c r="D51" s="10">
        <v>0</v>
      </c>
      <c r="E51" s="10">
        <v>1</v>
      </c>
      <c r="F51" s="10">
        <v>0</v>
      </c>
      <c r="G51" s="10">
        <v>1</v>
      </c>
      <c r="H51" s="10">
        <v>1</v>
      </c>
      <c r="I51" s="10">
        <v>322</v>
      </c>
      <c r="J51" s="13">
        <f>IF(E51=1,
(0.75*E51 + 0.1*G51 + 0.1*H51 + 0.05*IF(I51&lt;=300,1,MAX(0,1-(I51-300)/1500)))/(1),
(0.45*F51 + 0.1*G51 + 0.1*H51 + 0.05*IF(I51&lt;=300,1,MAX(0,1-(I51-300)/1500)))/(1))</f>
        <v>0.99926666666666664</v>
      </c>
      <c r="O51" s="20"/>
      <c r="P51" s="20"/>
      <c r="Q51" s="20"/>
      <c r="R51" s="20"/>
      <c r="S51" s="20"/>
      <c r="T51" s="20"/>
      <c r="U51" s="20"/>
      <c r="V51" s="20"/>
    </row>
    <row r="52" spans="2:22" x14ac:dyDescent="0.3">
      <c r="B52" s="10">
        <v>2</v>
      </c>
      <c r="C52" s="10">
        <v>56</v>
      </c>
      <c r="D52" s="10">
        <v>80</v>
      </c>
      <c r="E52" s="10">
        <v>0</v>
      </c>
      <c r="F52" s="10">
        <v>1</v>
      </c>
      <c r="G52" s="10">
        <v>1</v>
      </c>
      <c r="H52" s="10">
        <v>1</v>
      </c>
      <c r="I52" s="10">
        <v>487</v>
      </c>
      <c r="J52" s="13">
        <f t="shared" ref="J52:J60" si="3">IF(E52=1,
(0.75*E52 + 0.1*G52 + 0.1*H52 + 0.05*IF(I52&lt;=300,1,MAX(0,1-(I52-300)/1500)))/(1),
(0.45*F52 + 0.1*G52 + 0.1*H52 + 0.05*IF(I52&lt;=300,1,MAX(0,1-(I52-300)/1500)))/(1))</f>
        <v>0.69376666666666664</v>
      </c>
      <c r="O52" s="20"/>
      <c r="P52" s="20"/>
      <c r="Q52" s="20"/>
      <c r="R52" s="20"/>
      <c r="S52" s="20"/>
      <c r="T52" s="20"/>
      <c r="U52" s="20"/>
      <c r="V52" s="20"/>
    </row>
    <row r="53" spans="2:22" x14ac:dyDescent="0.3">
      <c r="B53" s="10">
        <v>3</v>
      </c>
      <c r="C53" s="10">
        <v>34</v>
      </c>
      <c r="D53" s="10">
        <v>56</v>
      </c>
      <c r="E53" s="10">
        <v>0</v>
      </c>
      <c r="F53" s="10">
        <v>0</v>
      </c>
      <c r="G53" s="10">
        <v>0</v>
      </c>
      <c r="H53" s="10">
        <v>0</v>
      </c>
      <c r="I53" s="10">
        <v>0</v>
      </c>
      <c r="J53" s="13">
        <f t="shared" si="3"/>
        <v>0.05</v>
      </c>
      <c r="O53" s="20"/>
      <c r="P53" s="20"/>
      <c r="Q53" s="20"/>
      <c r="R53" s="20"/>
      <c r="S53" s="20"/>
      <c r="T53" s="20"/>
      <c r="U53" s="20"/>
      <c r="V53" s="20"/>
    </row>
    <row r="54" spans="2:22" x14ac:dyDescent="0.3">
      <c r="B54" s="10">
        <v>4</v>
      </c>
      <c r="C54" s="10">
        <v>87</v>
      </c>
      <c r="D54" s="10">
        <v>0</v>
      </c>
      <c r="E54" s="10">
        <v>1</v>
      </c>
      <c r="F54" s="10">
        <v>0</v>
      </c>
      <c r="G54" s="10">
        <v>1</v>
      </c>
      <c r="H54" s="10">
        <v>1</v>
      </c>
      <c r="I54" s="10">
        <v>408</v>
      </c>
      <c r="J54" s="13">
        <f t="shared" si="3"/>
        <v>0.99639999999999995</v>
      </c>
      <c r="O54" s="20"/>
      <c r="P54" s="20"/>
      <c r="Q54" s="20"/>
      <c r="R54" s="20"/>
      <c r="S54" s="20"/>
      <c r="T54" s="20"/>
      <c r="U54" s="20"/>
      <c r="V54" s="20"/>
    </row>
    <row r="55" spans="2:22" x14ac:dyDescent="0.3">
      <c r="B55" s="10">
        <v>5</v>
      </c>
      <c r="C55" s="10">
        <v>81</v>
      </c>
      <c r="D55" s="10">
        <v>0</v>
      </c>
      <c r="E55" s="10">
        <v>1</v>
      </c>
      <c r="F55" s="10">
        <v>0</v>
      </c>
      <c r="G55" s="10">
        <v>1</v>
      </c>
      <c r="H55" s="10">
        <v>1</v>
      </c>
      <c r="I55" s="10">
        <v>374</v>
      </c>
      <c r="J55" s="13">
        <f t="shared" si="3"/>
        <v>0.99753333333333327</v>
      </c>
      <c r="O55" s="20"/>
      <c r="P55" s="20"/>
      <c r="Q55" s="20"/>
      <c r="R55" s="20"/>
      <c r="S55" s="20"/>
      <c r="T55" s="20"/>
      <c r="U55" s="20"/>
      <c r="V55" s="20"/>
    </row>
    <row r="56" spans="2:22" x14ac:dyDescent="0.3">
      <c r="B56" s="10">
        <v>6</v>
      </c>
      <c r="C56" s="10">
        <v>45</v>
      </c>
      <c r="D56" s="10">
        <v>69</v>
      </c>
      <c r="E56" s="10">
        <v>0</v>
      </c>
      <c r="F56" s="10">
        <v>0</v>
      </c>
      <c r="G56" s="10">
        <v>0</v>
      </c>
      <c r="H56" s="10">
        <v>0</v>
      </c>
      <c r="I56" s="10">
        <v>0</v>
      </c>
      <c r="J56" s="13">
        <f t="shared" si="3"/>
        <v>0.05</v>
      </c>
      <c r="O56" s="20"/>
      <c r="P56" s="20"/>
      <c r="Q56" s="20"/>
      <c r="R56" s="20"/>
      <c r="S56" s="20"/>
      <c r="T56" s="20"/>
      <c r="U56" s="20"/>
      <c r="V56" s="20"/>
    </row>
    <row r="57" spans="2:22" x14ac:dyDescent="0.3">
      <c r="B57" s="10">
        <v>7</v>
      </c>
      <c r="C57" s="10">
        <v>63</v>
      </c>
      <c r="D57" s="10">
        <v>83</v>
      </c>
      <c r="E57" s="10">
        <v>0</v>
      </c>
      <c r="F57" s="10">
        <v>1</v>
      </c>
      <c r="G57" s="10">
        <v>1</v>
      </c>
      <c r="H57" s="10">
        <v>1</v>
      </c>
      <c r="I57" s="10">
        <v>357</v>
      </c>
      <c r="J57" s="13">
        <f t="shared" si="3"/>
        <v>0.69810000000000005</v>
      </c>
      <c r="O57" s="20"/>
      <c r="P57" s="20"/>
      <c r="Q57" s="20"/>
      <c r="R57" s="20"/>
      <c r="S57" s="20"/>
      <c r="T57" s="20"/>
      <c r="U57" s="20"/>
      <c r="V57" s="20"/>
    </row>
    <row r="58" spans="2:22" x14ac:dyDescent="0.3">
      <c r="B58" s="10">
        <v>8</v>
      </c>
      <c r="C58" s="10">
        <v>92</v>
      </c>
      <c r="D58" s="10">
        <v>0</v>
      </c>
      <c r="E58" s="10">
        <v>1</v>
      </c>
      <c r="F58" s="10">
        <v>0</v>
      </c>
      <c r="G58" s="10">
        <v>1</v>
      </c>
      <c r="H58" s="10">
        <v>1</v>
      </c>
      <c r="I58" s="10">
        <v>496</v>
      </c>
      <c r="J58" s="13">
        <f t="shared" si="3"/>
        <v>0.99346666666666661</v>
      </c>
      <c r="O58" s="20"/>
      <c r="P58" s="20"/>
      <c r="Q58" s="20"/>
      <c r="R58" s="20"/>
      <c r="S58" s="20"/>
      <c r="T58" s="20"/>
      <c r="U58" s="20"/>
      <c r="V58" s="20"/>
    </row>
    <row r="59" spans="2:22" x14ac:dyDescent="0.3">
      <c r="B59" s="10">
        <v>9</v>
      </c>
      <c r="C59" s="10">
        <v>83</v>
      </c>
      <c r="D59" s="10">
        <v>0</v>
      </c>
      <c r="E59" s="10">
        <v>1</v>
      </c>
      <c r="F59" s="10">
        <v>0</v>
      </c>
      <c r="G59" s="10">
        <v>1</v>
      </c>
      <c r="H59" s="10">
        <v>1</v>
      </c>
      <c r="I59" s="10">
        <v>310</v>
      </c>
      <c r="J59" s="13">
        <f t="shared" si="3"/>
        <v>0.99966666666666659</v>
      </c>
      <c r="O59" s="20"/>
      <c r="P59" s="20"/>
      <c r="Q59" s="20"/>
      <c r="R59" s="20"/>
      <c r="S59" s="20"/>
      <c r="T59" s="20"/>
      <c r="U59" s="20"/>
      <c r="V59" s="20"/>
    </row>
    <row r="60" spans="2:22" x14ac:dyDescent="0.3">
      <c r="B60" s="10">
        <v>10</v>
      </c>
      <c r="C60" s="10">
        <v>57</v>
      </c>
      <c r="D60" s="10">
        <v>61</v>
      </c>
      <c r="E60" s="10">
        <v>0</v>
      </c>
      <c r="F60" s="10">
        <v>0</v>
      </c>
      <c r="G60" s="10">
        <v>0</v>
      </c>
      <c r="H60" s="10">
        <v>0</v>
      </c>
      <c r="I60" s="10">
        <v>0</v>
      </c>
      <c r="J60" s="13">
        <f t="shared" si="3"/>
        <v>0.05</v>
      </c>
      <c r="O60" s="20"/>
      <c r="P60" s="20"/>
      <c r="Q60" s="20"/>
      <c r="R60" s="20"/>
      <c r="S60" s="20"/>
      <c r="T60" s="20"/>
      <c r="U60" s="20"/>
      <c r="V60" s="20"/>
    </row>
    <row r="61" spans="2:22" x14ac:dyDescent="0.3">
      <c r="O61" s="20"/>
      <c r="P61" s="20"/>
      <c r="Q61" s="20"/>
      <c r="R61" s="20"/>
      <c r="S61" s="20"/>
      <c r="T61" s="20"/>
      <c r="U61" s="20"/>
      <c r="V61" s="20"/>
    </row>
    <row r="63" spans="2:22" x14ac:dyDescent="0.3">
      <c r="B63" s="21" t="s">
        <v>85</v>
      </c>
      <c r="C63" s="21"/>
      <c r="D63" s="21"/>
      <c r="E63" s="21"/>
      <c r="F63" s="21"/>
      <c r="G63" s="21"/>
      <c r="H63" s="21"/>
      <c r="I63" s="21"/>
      <c r="J63" s="21"/>
      <c r="O63" s="20"/>
      <c r="P63" s="20"/>
      <c r="Q63" s="20"/>
      <c r="R63" s="20"/>
      <c r="S63" s="20"/>
      <c r="T63" s="20"/>
      <c r="U63" s="20"/>
      <c r="V63" s="20"/>
    </row>
    <row r="64" spans="2:22" ht="31.2" x14ac:dyDescent="0.3">
      <c r="B64" s="7" t="s">
        <v>0</v>
      </c>
      <c r="C64" s="7" t="s">
        <v>75</v>
      </c>
      <c r="D64" s="7" t="s">
        <v>76</v>
      </c>
      <c r="E64" s="7" t="s">
        <v>73</v>
      </c>
      <c r="F64" s="7" t="s">
        <v>74</v>
      </c>
      <c r="G64" s="7" t="s">
        <v>6</v>
      </c>
      <c r="H64" s="7" t="s">
        <v>3</v>
      </c>
      <c r="I64" s="7" t="s">
        <v>11</v>
      </c>
      <c r="J64" s="8" t="s">
        <v>7</v>
      </c>
      <c r="L64" s="9" t="s">
        <v>86</v>
      </c>
      <c r="M64" s="12">
        <f>AVERAGE(J65:J74)</f>
        <v>0.5573433333333333</v>
      </c>
      <c r="O64" s="20"/>
      <c r="P64" s="20"/>
      <c r="Q64" s="20"/>
      <c r="R64" s="20"/>
      <c r="S64" s="20"/>
      <c r="T64" s="20"/>
      <c r="U64" s="20"/>
      <c r="V64" s="20"/>
    </row>
    <row r="65" spans="2:22" x14ac:dyDescent="0.3">
      <c r="B65" s="10">
        <v>1</v>
      </c>
      <c r="C65" s="10">
        <v>25</v>
      </c>
      <c r="D65" s="10">
        <v>48</v>
      </c>
      <c r="E65" s="10">
        <v>0</v>
      </c>
      <c r="F65" s="10">
        <v>0</v>
      </c>
      <c r="G65" s="10">
        <v>0</v>
      </c>
      <c r="H65" s="10">
        <v>0</v>
      </c>
      <c r="I65" s="10">
        <v>0</v>
      </c>
      <c r="J65" s="13">
        <f>IF(E65=1,
(0.75*E65 + 0.1*G65 + 0.1*H65 + 0.05*IF(I65&lt;=300,1,MAX(0,1-(I65-300)/1500)))/(1),
(0.45*F65 + 0.1*G65 + 0.1*H65 + 0.05*IF(I65&lt;=300,1,MAX(0,1-(I65-300)/1500)))/(1))</f>
        <v>0.05</v>
      </c>
      <c r="O65" s="20"/>
      <c r="P65" s="20"/>
      <c r="Q65" s="20"/>
      <c r="R65" s="20"/>
      <c r="S65" s="20"/>
      <c r="T65" s="20"/>
      <c r="U65" s="20"/>
      <c r="V65" s="20"/>
    </row>
    <row r="66" spans="2:22" x14ac:dyDescent="0.3">
      <c r="B66" s="10">
        <v>2</v>
      </c>
      <c r="C66" s="10">
        <v>81</v>
      </c>
      <c r="D66" s="10">
        <v>0</v>
      </c>
      <c r="E66" s="10">
        <v>1</v>
      </c>
      <c r="F66" s="10">
        <v>0</v>
      </c>
      <c r="G66" s="10">
        <v>1</v>
      </c>
      <c r="H66" s="10">
        <v>1</v>
      </c>
      <c r="I66" s="10">
        <v>482</v>
      </c>
      <c r="J66" s="13">
        <f t="shared" ref="J66:J74" si="4">IF(E66=1,
(0.75*E66 + 0.1*G66 + 0.1*H66 + 0.05*IF(I66&lt;=300,1,MAX(0,1-(I66-300)/1500)))/(1),
(0.45*F66 + 0.1*G66 + 0.1*H66 + 0.05*IF(I66&lt;=300,1,MAX(0,1-(I66-300)/1500)))/(1))</f>
        <v>0.99393333333333334</v>
      </c>
      <c r="O66" s="20"/>
      <c r="P66" s="20"/>
      <c r="Q66" s="20"/>
      <c r="R66" s="20"/>
      <c r="S66" s="20"/>
      <c r="T66" s="20"/>
      <c r="U66" s="20"/>
      <c r="V66" s="20"/>
    </row>
    <row r="67" spans="2:22" x14ac:dyDescent="0.3">
      <c r="B67" s="10">
        <v>3</v>
      </c>
      <c r="C67" s="10">
        <v>34</v>
      </c>
      <c r="D67" s="10">
        <v>80</v>
      </c>
      <c r="E67" s="10">
        <v>0</v>
      </c>
      <c r="F67" s="10">
        <v>1</v>
      </c>
      <c r="G67" s="10">
        <v>1</v>
      </c>
      <c r="H67" s="10">
        <v>1</v>
      </c>
      <c r="I67" s="10">
        <v>345</v>
      </c>
      <c r="J67" s="13">
        <f t="shared" si="4"/>
        <v>0.69850000000000001</v>
      </c>
      <c r="O67" s="20"/>
      <c r="P67" s="20"/>
      <c r="Q67" s="20"/>
      <c r="R67" s="20"/>
      <c r="S67" s="20"/>
      <c r="T67" s="20"/>
      <c r="U67" s="20"/>
      <c r="V67" s="20"/>
    </row>
    <row r="68" spans="2:22" x14ac:dyDescent="0.3">
      <c r="B68" s="10">
        <v>4</v>
      </c>
      <c r="C68" s="10">
        <v>89</v>
      </c>
      <c r="D68" s="10">
        <v>0</v>
      </c>
      <c r="E68" s="10">
        <v>1</v>
      </c>
      <c r="F68" s="10">
        <v>0</v>
      </c>
      <c r="G68" s="10">
        <v>1</v>
      </c>
      <c r="H68" s="10">
        <v>1</v>
      </c>
      <c r="I68" s="10">
        <v>390</v>
      </c>
      <c r="J68" s="13">
        <f t="shared" si="4"/>
        <v>0.997</v>
      </c>
      <c r="O68" s="20"/>
      <c r="P68" s="20"/>
      <c r="Q68" s="20"/>
      <c r="R68" s="20"/>
      <c r="S68" s="20"/>
      <c r="T68" s="20"/>
      <c r="U68" s="20"/>
      <c r="V68" s="20"/>
    </row>
    <row r="69" spans="2:22" x14ac:dyDescent="0.3">
      <c r="B69" s="10">
        <v>5</v>
      </c>
      <c r="C69" s="10">
        <v>91</v>
      </c>
      <c r="D69" s="10">
        <v>0</v>
      </c>
      <c r="E69" s="10">
        <v>1</v>
      </c>
      <c r="F69" s="10">
        <v>0</v>
      </c>
      <c r="G69" s="10">
        <v>1</v>
      </c>
      <c r="H69" s="10">
        <v>1</v>
      </c>
      <c r="I69" s="10">
        <v>415</v>
      </c>
      <c r="J69" s="13">
        <f t="shared" si="4"/>
        <v>0.99616666666666664</v>
      </c>
      <c r="O69" s="20"/>
      <c r="P69" s="20"/>
      <c r="Q69" s="20"/>
      <c r="R69" s="20"/>
      <c r="S69" s="20"/>
      <c r="T69" s="20"/>
      <c r="U69" s="20"/>
      <c r="V69" s="20"/>
    </row>
    <row r="70" spans="2:22" x14ac:dyDescent="0.3">
      <c r="B70" s="10">
        <v>6</v>
      </c>
      <c r="C70" s="10">
        <v>56</v>
      </c>
      <c r="D70" s="10">
        <v>79</v>
      </c>
      <c r="E70" s="10">
        <v>0</v>
      </c>
      <c r="F70" s="10">
        <v>0</v>
      </c>
      <c r="G70" s="10">
        <v>0</v>
      </c>
      <c r="H70" s="10">
        <v>0</v>
      </c>
      <c r="I70" s="10">
        <v>0</v>
      </c>
      <c r="J70" s="13">
        <f t="shared" si="4"/>
        <v>0.05</v>
      </c>
      <c r="O70" s="20"/>
      <c r="P70" s="20"/>
      <c r="Q70" s="20"/>
      <c r="R70" s="20"/>
      <c r="S70" s="20"/>
      <c r="T70" s="20"/>
      <c r="U70" s="20"/>
      <c r="V70" s="20"/>
    </row>
    <row r="71" spans="2:22" x14ac:dyDescent="0.3">
      <c r="B71" s="10">
        <v>7</v>
      </c>
      <c r="C71" s="10">
        <v>64</v>
      </c>
      <c r="D71" s="10">
        <v>83</v>
      </c>
      <c r="E71" s="10">
        <v>0</v>
      </c>
      <c r="F71" s="10">
        <v>1</v>
      </c>
      <c r="G71" s="10">
        <v>1</v>
      </c>
      <c r="H71" s="10">
        <v>1</v>
      </c>
      <c r="I71" s="10">
        <v>470</v>
      </c>
      <c r="J71" s="13">
        <f t="shared" si="4"/>
        <v>0.69433333333333336</v>
      </c>
      <c r="O71" s="20"/>
      <c r="P71" s="20"/>
      <c r="Q71" s="20"/>
      <c r="R71" s="20"/>
      <c r="S71" s="20"/>
      <c r="T71" s="20"/>
      <c r="U71" s="20"/>
      <c r="V71" s="20"/>
    </row>
    <row r="72" spans="2:22" x14ac:dyDescent="0.3">
      <c r="B72" s="10">
        <v>8</v>
      </c>
      <c r="C72" s="10">
        <v>85</v>
      </c>
      <c r="D72" s="10">
        <v>0</v>
      </c>
      <c r="E72" s="10">
        <v>1</v>
      </c>
      <c r="F72" s="10">
        <v>0</v>
      </c>
      <c r="G72" s="10">
        <v>1</v>
      </c>
      <c r="H72" s="10">
        <v>1</v>
      </c>
      <c r="I72" s="10">
        <v>495</v>
      </c>
      <c r="J72" s="13">
        <f t="shared" si="4"/>
        <v>0.99349999999999994</v>
      </c>
      <c r="O72" s="20"/>
      <c r="P72" s="20"/>
      <c r="Q72" s="20"/>
      <c r="R72" s="20"/>
      <c r="S72" s="20"/>
      <c r="T72" s="20"/>
      <c r="U72" s="20"/>
      <c r="V72" s="20"/>
    </row>
    <row r="73" spans="2:22" x14ac:dyDescent="0.3">
      <c r="B73" s="10">
        <v>9</v>
      </c>
      <c r="C73" s="10">
        <v>52</v>
      </c>
      <c r="D73" s="10">
        <v>67</v>
      </c>
      <c r="E73" s="10">
        <v>0</v>
      </c>
      <c r="F73" s="10">
        <v>0</v>
      </c>
      <c r="G73" s="10">
        <v>0</v>
      </c>
      <c r="H73" s="10">
        <v>0</v>
      </c>
      <c r="I73" s="10">
        <v>0</v>
      </c>
      <c r="J73" s="13">
        <f t="shared" si="4"/>
        <v>0.05</v>
      </c>
      <c r="O73" s="20"/>
      <c r="P73" s="20"/>
      <c r="Q73" s="20"/>
      <c r="R73" s="20"/>
      <c r="S73" s="20"/>
      <c r="T73" s="20"/>
      <c r="U73" s="20"/>
      <c r="V73" s="20"/>
    </row>
    <row r="74" spans="2:22" x14ac:dyDescent="0.3">
      <c r="B74" s="10">
        <v>10</v>
      </c>
      <c r="C74" s="10">
        <v>31</v>
      </c>
      <c r="D74" s="10">
        <v>59</v>
      </c>
      <c r="E74" s="10">
        <v>0</v>
      </c>
      <c r="F74" s="10">
        <v>0</v>
      </c>
      <c r="G74" s="10">
        <v>0</v>
      </c>
      <c r="H74" s="10">
        <v>0</v>
      </c>
      <c r="I74" s="10">
        <v>0</v>
      </c>
      <c r="J74" s="13">
        <f t="shared" si="4"/>
        <v>0.05</v>
      </c>
      <c r="O74" s="20"/>
      <c r="P74" s="20"/>
      <c r="Q74" s="20"/>
      <c r="R74" s="20"/>
      <c r="S74" s="20"/>
      <c r="T74" s="20"/>
      <c r="U74" s="20"/>
      <c r="V74" s="20"/>
    </row>
    <row r="75" spans="2:22" x14ac:dyDescent="0.3">
      <c r="O75" s="20"/>
      <c r="P75" s="20"/>
      <c r="Q75" s="20"/>
      <c r="R75" s="20"/>
      <c r="S75" s="20"/>
      <c r="T75" s="20"/>
      <c r="U75" s="20"/>
      <c r="V75" s="20"/>
    </row>
    <row r="77" spans="2:22" x14ac:dyDescent="0.3">
      <c r="B77" s="21" t="s">
        <v>87</v>
      </c>
      <c r="C77" s="21"/>
      <c r="D77" s="21"/>
      <c r="E77" s="21"/>
      <c r="F77" s="21"/>
      <c r="G77" s="21"/>
      <c r="H77" s="21"/>
      <c r="I77" s="21"/>
      <c r="J77" s="21"/>
      <c r="O77" s="20"/>
      <c r="P77" s="20"/>
      <c r="Q77" s="20"/>
      <c r="R77" s="20"/>
      <c r="S77" s="20"/>
      <c r="T77" s="20"/>
      <c r="U77" s="20"/>
      <c r="V77" s="20"/>
    </row>
    <row r="78" spans="2:22" ht="31.2" x14ac:dyDescent="0.3">
      <c r="B78" s="7" t="s">
        <v>0</v>
      </c>
      <c r="C78" s="7" t="s">
        <v>75</v>
      </c>
      <c r="D78" s="7" t="s">
        <v>76</v>
      </c>
      <c r="E78" s="7" t="s">
        <v>73</v>
      </c>
      <c r="F78" s="7" t="s">
        <v>74</v>
      </c>
      <c r="G78" s="7" t="s">
        <v>6</v>
      </c>
      <c r="H78" s="7" t="s">
        <v>3</v>
      </c>
      <c r="I78" s="7" t="s">
        <v>11</v>
      </c>
      <c r="J78" s="8" t="s">
        <v>7</v>
      </c>
      <c r="L78" s="9" t="s">
        <v>88</v>
      </c>
      <c r="M78" s="12">
        <f>AVERAGE(J79:J88)</f>
        <v>0.68695666666666655</v>
      </c>
      <c r="O78" s="20"/>
      <c r="P78" s="20"/>
      <c r="Q78" s="20"/>
      <c r="R78" s="20"/>
      <c r="S78" s="20"/>
      <c r="T78" s="20"/>
      <c r="U78" s="20"/>
      <c r="V78" s="20"/>
    </row>
    <row r="79" spans="2:22" x14ac:dyDescent="0.3">
      <c r="B79" s="10">
        <v>1</v>
      </c>
      <c r="C79" s="10">
        <v>55</v>
      </c>
      <c r="D79" s="10">
        <v>69</v>
      </c>
      <c r="E79" s="10">
        <v>0</v>
      </c>
      <c r="F79" s="10">
        <v>0</v>
      </c>
      <c r="G79" s="10">
        <v>0</v>
      </c>
      <c r="H79" s="10">
        <v>0</v>
      </c>
      <c r="I79" s="10">
        <v>0</v>
      </c>
      <c r="J79" s="13">
        <f>IF(E79=1,
(0.75*E79 + 0.1*G79 + 0.1*H79 + 0.05*IF(I79&lt;=300,1,MAX(0,1-(I79-300)/1500)))/(1),
(0.45*F79 + 0.1*G79 + 0.1*H79 + 0.05*IF(I79&lt;=300,1,MAX(0,1-(I79-300)/1500)))/(1))</f>
        <v>0.05</v>
      </c>
      <c r="O79" s="20"/>
      <c r="P79" s="20"/>
      <c r="Q79" s="20"/>
      <c r="R79" s="20"/>
      <c r="S79" s="20"/>
      <c r="T79" s="20"/>
      <c r="U79" s="20"/>
      <c r="V79" s="20"/>
    </row>
    <row r="80" spans="2:22" x14ac:dyDescent="0.3">
      <c r="B80" s="10">
        <v>2</v>
      </c>
      <c r="C80" s="10">
        <v>88</v>
      </c>
      <c r="D80" s="10">
        <v>0</v>
      </c>
      <c r="E80" s="10">
        <v>1</v>
      </c>
      <c r="F80" s="10">
        <v>0</v>
      </c>
      <c r="G80" s="10">
        <v>1</v>
      </c>
      <c r="H80" s="10">
        <v>1</v>
      </c>
      <c r="I80" s="10">
        <v>453</v>
      </c>
      <c r="J80" s="13">
        <f t="shared" ref="J80:J88" si="5">IF(E80=1,
(0.75*E80 + 0.1*G80 + 0.1*H80 + 0.05*IF(I80&lt;=300,1,MAX(0,1-(I80-300)/1500)))/(1),
(0.45*F80 + 0.1*G80 + 0.1*H80 + 0.05*IF(I80&lt;=300,1,MAX(0,1-(I80-300)/1500)))/(1))</f>
        <v>0.99490000000000001</v>
      </c>
      <c r="O80" s="20"/>
      <c r="P80" s="20"/>
      <c r="Q80" s="20"/>
      <c r="R80" s="20"/>
      <c r="S80" s="20"/>
      <c r="T80" s="20"/>
      <c r="U80" s="20"/>
      <c r="V80" s="20"/>
    </row>
    <row r="81" spans="2:22" x14ac:dyDescent="0.3">
      <c r="B81" s="10">
        <v>3</v>
      </c>
      <c r="C81" s="10">
        <v>79</v>
      </c>
      <c r="D81" s="10">
        <v>86</v>
      </c>
      <c r="E81" s="10">
        <v>0</v>
      </c>
      <c r="F81" s="10">
        <v>1</v>
      </c>
      <c r="G81" s="10">
        <v>1</v>
      </c>
      <c r="H81" s="10">
        <v>1</v>
      </c>
      <c r="I81" s="10">
        <v>367</v>
      </c>
      <c r="J81" s="13">
        <f t="shared" si="5"/>
        <v>0.69776666666666665</v>
      </c>
      <c r="O81" s="20"/>
      <c r="P81" s="20"/>
      <c r="Q81" s="20"/>
      <c r="R81" s="20"/>
      <c r="S81" s="20"/>
      <c r="T81" s="20"/>
      <c r="U81" s="20"/>
      <c r="V81" s="20"/>
    </row>
    <row r="82" spans="2:22" x14ac:dyDescent="0.3">
      <c r="B82" s="10">
        <v>4</v>
      </c>
      <c r="C82" s="10">
        <v>81</v>
      </c>
      <c r="D82" s="10">
        <v>0</v>
      </c>
      <c r="E82" s="10">
        <v>1</v>
      </c>
      <c r="F82" s="10">
        <v>0</v>
      </c>
      <c r="G82" s="10">
        <v>1</v>
      </c>
      <c r="H82" s="10">
        <v>1</v>
      </c>
      <c r="I82" s="10">
        <v>488</v>
      </c>
      <c r="J82" s="13">
        <f t="shared" si="5"/>
        <v>0.99373333333333325</v>
      </c>
      <c r="O82" s="20"/>
      <c r="P82" s="20"/>
      <c r="Q82" s="20"/>
      <c r="R82" s="20"/>
      <c r="S82" s="20"/>
      <c r="T82" s="20"/>
      <c r="U82" s="20"/>
      <c r="V82" s="20"/>
    </row>
    <row r="83" spans="2:22" x14ac:dyDescent="0.3">
      <c r="B83" s="10">
        <v>5</v>
      </c>
      <c r="C83" s="10">
        <v>90</v>
      </c>
      <c r="D83" s="10">
        <v>0</v>
      </c>
      <c r="E83" s="10">
        <v>1</v>
      </c>
      <c r="F83" s="10">
        <v>0</v>
      </c>
      <c r="G83" s="10">
        <v>1</v>
      </c>
      <c r="H83" s="10">
        <v>1</v>
      </c>
      <c r="I83" s="10">
        <v>341</v>
      </c>
      <c r="J83" s="13">
        <f t="shared" si="5"/>
        <v>0.99863333333333326</v>
      </c>
      <c r="O83" s="20"/>
      <c r="P83" s="20"/>
      <c r="Q83" s="20"/>
      <c r="R83" s="20"/>
      <c r="S83" s="20"/>
      <c r="T83" s="20"/>
      <c r="U83" s="20"/>
      <c r="V83" s="20"/>
    </row>
    <row r="84" spans="2:22" x14ac:dyDescent="0.3">
      <c r="B84" s="10">
        <v>6</v>
      </c>
      <c r="C84" s="10">
        <v>32</v>
      </c>
      <c r="D84" s="10">
        <v>53</v>
      </c>
      <c r="E84" s="10">
        <v>0</v>
      </c>
      <c r="F84" s="10">
        <v>0</v>
      </c>
      <c r="G84" s="10">
        <v>0</v>
      </c>
      <c r="H84" s="10">
        <v>0</v>
      </c>
      <c r="I84" s="10">
        <v>0</v>
      </c>
      <c r="J84" s="13">
        <f t="shared" si="5"/>
        <v>0.05</v>
      </c>
      <c r="O84" s="20"/>
      <c r="P84" s="20"/>
      <c r="Q84" s="20"/>
      <c r="R84" s="20"/>
      <c r="S84" s="20"/>
      <c r="T84" s="20"/>
      <c r="U84" s="20"/>
      <c r="V84" s="20"/>
    </row>
    <row r="85" spans="2:22" x14ac:dyDescent="0.3">
      <c r="B85" s="10">
        <v>7</v>
      </c>
      <c r="C85" s="10">
        <v>59</v>
      </c>
      <c r="D85" s="10">
        <v>80</v>
      </c>
      <c r="E85" s="10">
        <v>0</v>
      </c>
      <c r="F85" s="10">
        <v>1</v>
      </c>
      <c r="G85" s="10">
        <v>1</v>
      </c>
      <c r="H85" s="10">
        <v>1</v>
      </c>
      <c r="I85" s="10">
        <v>399</v>
      </c>
      <c r="J85" s="13">
        <f t="shared" si="5"/>
        <v>0.69669999999999999</v>
      </c>
      <c r="O85" s="20"/>
      <c r="P85" s="20"/>
      <c r="Q85" s="20"/>
      <c r="R85" s="20"/>
      <c r="S85" s="20"/>
      <c r="T85" s="20"/>
      <c r="U85" s="20"/>
      <c r="V85" s="20"/>
    </row>
    <row r="86" spans="2:22" x14ac:dyDescent="0.3">
      <c r="B86" s="10">
        <v>8</v>
      </c>
      <c r="C86" s="10">
        <v>84</v>
      </c>
      <c r="D86" s="10">
        <v>0</v>
      </c>
      <c r="E86" s="10">
        <v>1</v>
      </c>
      <c r="F86" s="10">
        <v>0</v>
      </c>
      <c r="G86" s="10">
        <v>1</v>
      </c>
      <c r="H86" s="10">
        <v>1</v>
      </c>
      <c r="I86" s="10">
        <v>434</v>
      </c>
      <c r="J86" s="13">
        <f t="shared" si="5"/>
        <v>0.99553333333333327</v>
      </c>
      <c r="O86" s="20"/>
      <c r="P86" s="20"/>
      <c r="Q86" s="20"/>
      <c r="R86" s="20"/>
      <c r="S86" s="20"/>
      <c r="T86" s="20"/>
      <c r="U86" s="20"/>
      <c r="V86" s="20"/>
    </row>
    <row r="87" spans="2:22" x14ac:dyDescent="0.3">
      <c r="B87" s="10">
        <v>9</v>
      </c>
      <c r="C87" s="10">
        <v>78</v>
      </c>
      <c r="D87" s="10">
        <v>98</v>
      </c>
      <c r="E87" s="10">
        <v>0</v>
      </c>
      <c r="F87" s="10">
        <v>1</v>
      </c>
      <c r="G87" s="10">
        <v>1</v>
      </c>
      <c r="H87" s="10">
        <v>1</v>
      </c>
      <c r="I87" s="10">
        <v>359</v>
      </c>
      <c r="J87" s="13">
        <f t="shared" si="5"/>
        <v>0.69803333333333339</v>
      </c>
      <c r="O87" s="20"/>
      <c r="P87" s="20"/>
      <c r="Q87" s="20"/>
      <c r="R87" s="20"/>
      <c r="S87" s="20"/>
      <c r="T87" s="20"/>
      <c r="U87" s="20"/>
      <c r="V87" s="20"/>
    </row>
    <row r="88" spans="2:22" x14ac:dyDescent="0.3">
      <c r="B88" s="10">
        <v>10</v>
      </c>
      <c r="C88" s="10">
        <v>70</v>
      </c>
      <c r="D88" s="10">
        <v>91</v>
      </c>
      <c r="E88" s="10">
        <v>0</v>
      </c>
      <c r="F88" s="10">
        <v>1</v>
      </c>
      <c r="G88" s="10">
        <v>1</v>
      </c>
      <c r="H88" s="10">
        <v>1</v>
      </c>
      <c r="I88" s="10">
        <v>472</v>
      </c>
      <c r="J88" s="13">
        <f t="shared" si="5"/>
        <v>0.6942666666666667</v>
      </c>
      <c r="O88" s="20"/>
      <c r="P88" s="20"/>
      <c r="Q88" s="20"/>
      <c r="R88" s="20"/>
      <c r="S88" s="20"/>
      <c r="T88" s="20"/>
      <c r="U88" s="20"/>
      <c r="V88" s="20"/>
    </row>
    <row r="89" spans="2:22" x14ac:dyDescent="0.3">
      <c r="O89" s="20"/>
      <c r="P89" s="20"/>
      <c r="Q89" s="20"/>
      <c r="R89" s="20"/>
      <c r="S89" s="20"/>
      <c r="T89" s="20"/>
      <c r="U89" s="20"/>
      <c r="V89" s="20"/>
    </row>
    <row r="90" spans="2:22" x14ac:dyDescent="0.3">
      <c r="B90" s="21" t="s">
        <v>1</v>
      </c>
      <c r="C90" s="21"/>
      <c r="D90" s="17"/>
      <c r="E90" s="11"/>
      <c r="L90" s="24" t="s">
        <v>27</v>
      </c>
      <c r="M90" s="25">
        <f>(M8+M22+M36+M50+M64+M78)/6</f>
        <v>0.64374611111111113</v>
      </c>
    </row>
    <row r="91" spans="2:22" x14ac:dyDescent="0.3">
      <c r="L91" s="24"/>
      <c r="M91" s="25"/>
      <c r="O91" s="20" t="e" vm="20">
        <v>#VALUE!</v>
      </c>
      <c r="P91" s="20"/>
      <c r="Q91" s="20"/>
      <c r="R91" s="20"/>
      <c r="S91" s="20"/>
      <c r="T91" s="20"/>
      <c r="U91" s="20"/>
      <c r="V91" s="20"/>
    </row>
    <row r="92" spans="2:22" x14ac:dyDescent="0.3">
      <c r="B92" s="19" t="s">
        <v>90</v>
      </c>
      <c r="C92" s="19"/>
      <c r="D92" s="19"/>
      <c r="E92" s="19"/>
      <c r="F92" s="19"/>
      <c r="G92" s="19"/>
      <c r="H92" s="19"/>
      <c r="I92" s="19"/>
      <c r="J92" s="19"/>
      <c r="K92" s="19"/>
      <c r="L92" s="19"/>
      <c r="M92" s="19"/>
      <c r="O92" s="20"/>
      <c r="P92" s="20"/>
      <c r="Q92" s="20"/>
      <c r="R92" s="20"/>
      <c r="S92" s="20"/>
      <c r="T92" s="20"/>
      <c r="U92" s="20"/>
      <c r="V92" s="20"/>
    </row>
    <row r="93" spans="2:22" x14ac:dyDescent="0.3">
      <c r="B93" s="19" t="s">
        <v>91</v>
      </c>
      <c r="C93" s="19"/>
      <c r="D93" s="19"/>
      <c r="E93" s="19"/>
      <c r="F93" s="19"/>
      <c r="G93" s="19"/>
      <c r="H93" s="19"/>
      <c r="I93" s="19"/>
      <c r="J93" s="19"/>
      <c r="K93" s="19"/>
      <c r="L93" s="19"/>
      <c r="M93" s="19"/>
      <c r="O93" s="20"/>
      <c r="P93" s="20"/>
      <c r="Q93" s="20"/>
      <c r="R93" s="20"/>
      <c r="S93" s="20"/>
      <c r="T93" s="20"/>
      <c r="U93" s="20"/>
      <c r="V93" s="20"/>
    </row>
    <row r="94" spans="2:22" x14ac:dyDescent="0.3">
      <c r="B94" s="19" t="s">
        <v>92</v>
      </c>
      <c r="C94" s="19"/>
      <c r="D94" s="19"/>
      <c r="E94" s="19"/>
      <c r="F94" s="19"/>
      <c r="G94" s="19"/>
      <c r="H94" s="19"/>
      <c r="I94" s="19"/>
      <c r="J94" s="19"/>
      <c r="K94" s="19"/>
      <c r="L94" s="19"/>
      <c r="M94" s="19"/>
      <c r="O94" s="20"/>
      <c r="P94" s="20"/>
      <c r="Q94" s="20"/>
      <c r="R94" s="20"/>
      <c r="S94" s="20"/>
      <c r="T94" s="20"/>
      <c r="U94" s="20"/>
      <c r="V94" s="20"/>
    </row>
    <row r="95" spans="2:22" x14ac:dyDescent="0.3">
      <c r="B95" s="19" t="s">
        <v>35</v>
      </c>
      <c r="C95" s="19"/>
      <c r="D95" s="19"/>
      <c r="E95" s="19"/>
      <c r="F95" s="19"/>
      <c r="G95" s="19"/>
      <c r="H95" s="19"/>
      <c r="I95" s="19"/>
      <c r="J95" s="19"/>
      <c r="K95" s="19"/>
      <c r="L95" s="19"/>
      <c r="M95" s="19"/>
      <c r="O95" s="20"/>
      <c r="P95" s="20"/>
      <c r="Q95" s="20"/>
      <c r="R95" s="20"/>
      <c r="S95" s="20"/>
      <c r="T95" s="20"/>
      <c r="U95" s="20"/>
      <c r="V95" s="20"/>
    </row>
    <row r="96" spans="2:22" x14ac:dyDescent="0.3">
      <c r="B96" s="19" t="s">
        <v>34</v>
      </c>
      <c r="C96" s="19"/>
      <c r="D96" s="19"/>
      <c r="E96" s="19"/>
      <c r="F96" s="19"/>
      <c r="G96" s="19"/>
      <c r="H96" s="19"/>
      <c r="I96" s="19"/>
      <c r="J96" s="19"/>
      <c r="K96" s="19"/>
      <c r="L96" s="19"/>
      <c r="M96" s="19"/>
      <c r="O96" s="20"/>
      <c r="P96" s="20"/>
      <c r="Q96" s="20"/>
      <c r="R96" s="20"/>
      <c r="S96" s="20"/>
      <c r="T96" s="20"/>
      <c r="U96" s="20"/>
      <c r="V96" s="20"/>
    </row>
    <row r="97" spans="2:22" x14ac:dyDescent="0.3">
      <c r="B97" s="19" t="s">
        <v>93</v>
      </c>
      <c r="C97" s="19"/>
      <c r="D97" s="19"/>
      <c r="E97" s="19"/>
      <c r="F97" s="19"/>
      <c r="G97" s="19"/>
      <c r="H97" s="19"/>
      <c r="I97" s="19"/>
      <c r="J97" s="19"/>
      <c r="K97" s="19"/>
      <c r="L97" s="19"/>
      <c r="M97" s="19"/>
      <c r="O97" s="20"/>
      <c r="P97" s="20"/>
      <c r="Q97" s="20"/>
      <c r="R97" s="20"/>
      <c r="S97" s="20"/>
      <c r="T97" s="20"/>
      <c r="U97" s="20"/>
      <c r="V97" s="20"/>
    </row>
    <row r="98" spans="2:22" x14ac:dyDescent="0.3">
      <c r="B98" s="15"/>
      <c r="C98" s="15"/>
      <c r="D98" s="15"/>
      <c r="E98" s="15"/>
      <c r="F98" s="15"/>
      <c r="G98" s="15"/>
      <c r="H98" s="15"/>
      <c r="I98" s="15"/>
      <c r="J98" s="15"/>
      <c r="K98" s="15"/>
      <c r="L98" s="15"/>
      <c r="M98" s="15"/>
      <c r="O98" s="20"/>
      <c r="P98" s="20"/>
      <c r="Q98" s="20"/>
      <c r="R98" s="20"/>
      <c r="S98" s="20"/>
      <c r="T98" s="20"/>
      <c r="U98" s="20"/>
      <c r="V98" s="20"/>
    </row>
    <row r="100" spans="2:22" x14ac:dyDescent="0.3">
      <c r="B100" s="21" t="s">
        <v>24</v>
      </c>
      <c r="C100" s="21"/>
      <c r="D100" s="17"/>
      <c r="E100" s="14"/>
      <c r="F100" s="11" t="s">
        <v>114</v>
      </c>
      <c r="M100" s="20" t="e" vm="21">
        <v>#VALUE!</v>
      </c>
      <c r="N100" s="20"/>
      <c r="O100" s="20"/>
      <c r="P100" s="20"/>
      <c r="Q100" s="20"/>
      <c r="R100" s="20"/>
      <c r="S100" s="20"/>
      <c r="T100" s="20"/>
      <c r="U100" s="20"/>
      <c r="V100" s="20"/>
    </row>
    <row r="101" spans="2:22" x14ac:dyDescent="0.3">
      <c r="M101" s="20"/>
      <c r="N101" s="20"/>
      <c r="O101" s="20"/>
      <c r="P101" s="20"/>
      <c r="Q101" s="20"/>
      <c r="R101" s="20"/>
      <c r="S101" s="20"/>
      <c r="T101" s="20"/>
      <c r="U101" s="20"/>
      <c r="V101" s="20"/>
    </row>
    <row r="102" spans="2:22" x14ac:dyDescent="0.3">
      <c r="B102" s="19" t="s">
        <v>25</v>
      </c>
      <c r="C102" s="19"/>
      <c r="D102" s="19"/>
      <c r="E102" s="19"/>
      <c r="F102" s="19"/>
      <c r="G102" s="19"/>
      <c r="H102" s="19"/>
      <c r="M102" s="20"/>
      <c r="N102" s="20"/>
      <c r="O102" s="20"/>
      <c r="P102" s="20"/>
      <c r="Q102" s="20"/>
      <c r="R102" s="20"/>
      <c r="S102" s="20"/>
      <c r="T102" s="20"/>
      <c r="U102" s="20"/>
      <c r="V102" s="20"/>
    </row>
    <row r="103" spans="2:22" x14ac:dyDescent="0.3">
      <c r="M103" s="20"/>
      <c r="N103" s="20"/>
      <c r="O103" s="20"/>
      <c r="P103" s="20"/>
      <c r="Q103" s="20"/>
      <c r="R103" s="20"/>
      <c r="S103" s="20"/>
      <c r="T103" s="20"/>
      <c r="U103" s="20"/>
      <c r="V103" s="20"/>
    </row>
    <row r="104" spans="2:22" x14ac:dyDescent="0.3">
      <c r="M104" s="20"/>
      <c r="N104" s="20"/>
      <c r="O104" s="20"/>
      <c r="P104" s="20"/>
      <c r="Q104" s="20"/>
      <c r="R104" s="20"/>
      <c r="S104" s="20"/>
      <c r="T104" s="20"/>
      <c r="U104" s="20"/>
      <c r="V104" s="20"/>
    </row>
    <row r="105" spans="2:22" x14ac:dyDescent="0.3">
      <c r="M105" s="20"/>
      <c r="N105" s="20"/>
      <c r="O105" s="20"/>
      <c r="P105" s="20"/>
      <c r="Q105" s="20"/>
      <c r="R105" s="20"/>
      <c r="S105" s="20"/>
      <c r="T105" s="20"/>
      <c r="U105" s="20"/>
      <c r="V105" s="20"/>
    </row>
    <row r="106" spans="2:22" x14ac:dyDescent="0.3">
      <c r="M106" s="20"/>
      <c r="N106" s="20"/>
      <c r="O106" s="20"/>
      <c r="P106" s="20"/>
      <c r="Q106" s="20"/>
      <c r="R106" s="20"/>
      <c r="S106" s="20"/>
      <c r="T106" s="20"/>
      <c r="U106" s="20"/>
      <c r="V106" s="20"/>
    </row>
    <row r="107" spans="2:22" x14ac:dyDescent="0.3">
      <c r="M107" s="20"/>
      <c r="N107" s="20"/>
      <c r="O107" s="20"/>
      <c r="P107" s="20"/>
      <c r="Q107" s="20"/>
      <c r="R107" s="20"/>
      <c r="S107" s="20"/>
      <c r="T107" s="20"/>
      <c r="U107" s="20"/>
      <c r="V107" s="20"/>
    </row>
    <row r="108" spans="2:22" x14ac:dyDescent="0.3">
      <c r="M108" s="20"/>
      <c r="N108" s="20"/>
      <c r="O108" s="20"/>
      <c r="P108" s="20"/>
      <c r="Q108" s="20"/>
      <c r="R108" s="20"/>
      <c r="S108" s="20"/>
      <c r="T108" s="20"/>
      <c r="U108" s="20"/>
      <c r="V108" s="20"/>
    </row>
    <row r="109" spans="2:22" x14ac:dyDescent="0.3">
      <c r="M109" s="20"/>
      <c r="N109" s="20"/>
      <c r="O109" s="20"/>
      <c r="P109" s="20"/>
      <c r="Q109" s="20"/>
      <c r="R109" s="20"/>
      <c r="S109" s="20"/>
      <c r="T109" s="20"/>
      <c r="U109" s="20"/>
      <c r="V109" s="20"/>
    </row>
    <row r="110" spans="2:22" x14ac:dyDescent="0.3">
      <c r="M110" s="20"/>
      <c r="N110" s="20"/>
      <c r="O110" s="20"/>
      <c r="P110" s="20"/>
      <c r="Q110" s="20"/>
      <c r="R110" s="20"/>
      <c r="S110" s="20"/>
      <c r="T110" s="20"/>
      <c r="U110" s="20"/>
      <c r="V110" s="20"/>
    </row>
    <row r="111" spans="2:22" x14ac:dyDescent="0.3">
      <c r="M111" s="20"/>
      <c r="N111" s="20"/>
      <c r="O111" s="20"/>
      <c r="P111" s="20"/>
      <c r="Q111" s="20"/>
      <c r="R111" s="20"/>
      <c r="S111" s="20"/>
      <c r="T111" s="20"/>
      <c r="U111" s="20"/>
      <c r="V111" s="20"/>
    </row>
    <row r="112" spans="2:22" x14ac:dyDescent="0.3">
      <c r="M112" s="20"/>
      <c r="N112" s="20"/>
      <c r="O112" s="20"/>
      <c r="P112" s="20"/>
      <c r="Q112" s="20"/>
      <c r="R112" s="20"/>
      <c r="S112" s="20"/>
      <c r="T112" s="20"/>
      <c r="U112" s="20"/>
      <c r="V112" s="20"/>
    </row>
    <row r="113" spans="13:22" x14ac:dyDescent="0.3">
      <c r="M113" s="20"/>
      <c r="N113" s="20"/>
      <c r="O113" s="20"/>
      <c r="P113" s="20"/>
      <c r="Q113" s="20"/>
      <c r="R113" s="20"/>
      <c r="S113" s="20"/>
      <c r="T113" s="20"/>
      <c r="U113" s="20"/>
      <c r="V113" s="20"/>
    </row>
    <row r="114" spans="13:22" x14ac:dyDescent="0.3">
      <c r="M114" s="20"/>
      <c r="N114" s="20"/>
      <c r="O114" s="20"/>
      <c r="P114" s="20"/>
      <c r="Q114" s="20"/>
      <c r="R114" s="20"/>
      <c r="S114" s="20"/>
      <c r="T114" s="20"/>
      <c r="U114" s="20"/>
      <c r="V114" s="20"/>
    </row>
    <row r="115" spans="13:22" x14ac:dyDescent="0.3">
      <c r="M115" s="20"/>
      <c r="N115" s="20"/>
      <c r="O115" s="20"/>
      <c r="P115" s="20"/>
      <c r="Q115" s="20"/>
      <c r="R115" s="20"/>
      <c r="S115" s="20"/>
      <c r="T115" s="20"/>
      <c r="U115" s="20"/>
      <c r="V115" s="20"/>
    </row>
    <row r="116" spans="13:22" x14ac:dyDescent="0.3">
      <c r="M116" s="20"/>
      <c r="N116" s="20"/>
      <c r="O116" s="20"/>
      <c r="P116" s="20"/>
      <c r="Q116" s="20"/>
      <c r="R116" s="20"/>
      <c r="S116" s="20"/>
      <c r="T116" s="20"/>
      <c r="U116" s="20"/>
      <c r="V116" s="20"/>
    </row>
    <row r="117" spans="13:22" x14ac:dyDescent="0.3">
      <c r="M117" s="20"/>
      <c r="N117" s="20"/>
      <c r="O117" s="20"/>
      <c r="P117" s="20"/>
      <c r="Q117" s="20"/>
      <c r="R117" s="20"/>
      <c r="S117" s="20"/>
      <c r="T117" s="20"/>
      <c r="U117" s="20"/>
      <c r="V117" s="20"/>
    </row>
    <row r="118" spans="13:22" x14ac:dyDescent="0.3">
      <c r="M118" s="20"/>
      <c r="N118" s="20"/>
      <c r="O118" s="20"/>
      <c r="P118" s="20"/>
      <c r="Q118" s="20"/>
      <c r="R118" s="20"/>
      <c r="S118" s="20"/>
      <c r="T118" s="20"/>
      <c r="U118" s="20"/>
      <c r="V118" s="20"/>
    </row>
    <row r="119" spans="13:22" x14ac:dyDescent="0.3">
      <c r="M119" s="20"/>
      <c r="N119" s="20"/>
      <c r="O119" s="20"/>
      <c r="P119" s="20"/>
      <c r="Q119" s="20"/>
      <c r="R119" s="20"/>
      <c r="S119" s="20"/>
      <c r="T119" s="20"/>
      <c r="U119" s="20"/>
      <c r="V119" s="20"/>
    </row>
    <row r="120" spans="13:22" x14ac:dyDescent="0.3">
      <c r="M120" s="20"/>
      <c r="N120" s="20"/>
      <c r="O120" s="20"/>
      <c r="P120" s="20"/>
      <c r="Q120" s="20"/>
      <c r="R120" s="20"/>
      <c r="S120" s="20"/>
      <c r="T120" s="20"/>
      <c r="U120" s="20"/>
      <c r="V120" s="20"/>
    </row>
    <row r="121" spans="13:22" x14ac:dyDescent="0.3">
      <c r="M121" s="20"/>
      <c r="N121" s="20"/>
      <c r="O121" s="20"/>
      <c r="P121" s="20"/>
      <c r="Q121" s="20"/>
      <c r="R121" s="20"/>
      <c r="S121" s="20"/>
      <c r="T121" s="20"/>
      <c r="U121" s="20"/>
      <c r="V121" s="20"/>
    </row>
    <row r="122" spans="13:22" x14ac:dyDescent="0.3">
      <c r="M122" s="20"/>
      <c r="N122" s="20"/>
      <c r="O122" s="20"/>
      <c r="P122" s="20"/>
      <c r="Q122" s="20"/>
      <c r="R122" s="20"/>
      <c r="S122" s="20"/>
      <c r="T122" s="20"/>
      <c r="U122" s="20"/>
      <c r="V122" s="20"/>
    </row>
  </sheetData>
  <mergeCells count="28">
    <mergeCell ref="B63:J63"/>
    <mergeCell ref="O63:V75"/>
    <mergeCell ref="B77:J77"/>
    <mergeCell ref="O77:V89"/>
    <mergeCell ref="M100:V122"/>
    <mergeCell ref="B90:C90"/>
    <mergeCell ref="B100:C100"/>
    <mergeCell ref="O21:V33"/>
    <mergeCell ref="B35:J35"/>
    <mergeCell ref="O35:V47"/>
    <mergeCell ref="B49:J49"/>
    <mergeCell ref="O49:V61"/>
    <mergeCell ref="E3:V4"/>
    <mergeCell ref="B102:H102"/>
    <mergeCell ref="B92:M92"/>
    <mergeCell ref="B93:M93"/>
    <mergeCell ref="B95:M95"/>
    <mergeCell ref="B94:M94"/>
    <mergeCell ref="B96:M96"/>
    <mergeCell ref="B97:M97"/>
    <mergeCell ref="B2:C5"/>
    <mergeCell ref="B7:J7"/>
    <mergeCell ref="L7:M7"/>
    <mergeCell ref="O7:V19"/>
    <mergeCell ref="O91:V98"/>
    <mergeCell ref="L90:L91"/>
    <mergeCell ref="M90:M91"/>
    <mergeCell ref="B21:J2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B770F-5030-4940-B72E-646EB5C7B992}">
  <dimension ref="B2:P22"/>
  <sheetViews>
    <sheetView showGridLines="0" tabSelected="1" topLeftCell="A17" zoomScaleNormal="100" workbookViewId="0">
      <selection activeCell="N35" sqref="N35"/>
    </sheetView>
  </sheetViews>
  <sheetFormatPr defaultRowHeight="15.6" x14ac:dyDescent="0.3"/>
  <cols>
    <col min="1" max="1" width="2.77734375" style="1" customWidth="1"/>
    <col min="2" max="2" width="14.33203125" style="1" customWidth="1"/>
    <col min="3" max="3" width="31.6640625" style="1" bestFit="1" customWidth="1"/>
    <col min="4" max="4" width="9.6640625" style="3" customWidth="1"/>
    <col min="5" max="5" width="2.88671875" style="1" customWidth="1"/>
    <col min="6" max="6" width="6.33203125" style="1" bestFit="1" customWidth="1"/>
    <col min="7" max="7" width="4.88671875" style="1" bestFit="1" customWidth="1"/>
    <col min="8" max="8" width="2.5546875" style="1" customWidth="1"/>
    <col min="9" max="16384" width="8.88671875" style="1"/>
  </cols>
  <sheetData>
    <row r="2" spans="2:16" x14ac:dyDescent="0.3">
      <c r="B2" s="22" t="e" vm="1">
        <v>#VALUE!</v>
      </c>
      <c r="C2" s="22"/>
    </row>
    <row r="3" spans="2:16" ht="15.6" customHeight="1" x14ac:dyDescent="0.3">
      <c r="B3" s="22"/>
      <c r="C3" s="22"/>
      <c r="D3" s="42" t="s">
        <v>107</v>
      </c>
      <c r="E3" s="22"/>
      <c r="F3" s="22"/>
      <c r="G3" s="22"/>
      <c r="H3" s="22"/>
      <c r="I3" s="22"/>
      <c r="J3" s="22"/>
      <c r="K3" s="22"/>
      <c r="L3" s="22"/>
      <c r="M3" s="22"/>
      <c r="N3" s="22"/>
      <c r="O3" s="22"/>
      <c r="P3" s="22"/>
    </row>
    <row r="4" spans="2:16" x14ac:dyDescent="0.3">
      <c r="B4" s="22"/>
      <c r="C4" s="22"/>
      <c r="D4" s="22"/>
      <c r="E4" s="22"/>
      <c r="F4" s="22"/>
      <c r="G4" s="22"/>
      <c r="H4" s="22"/>
      <c r="I4" s="22"/>
      <c r="J4" s="22"/>
      <c r="K4" s="22"/>
      <c r="L4" s="22"/>
      <c r="M4" s="22"/>
      <c r="N4" s="22"/>
      <c r="O4" s="22"/>
      <c r="P4" s="22"/>
    </row>
    <row r="5" spans="2:16" x14ac:dyDescent="0.3">
      <c r="B5" s="22"/>
      <c r="C5" s="22"/>
      <c r="D5" s="2"/>
    </row>
    <row r="7" spans="2:16" ht="15.6" customHeight="1" x14ac:dyDescent="0.3">
      <c r="B7" s="21" t="s">
        <v>14</v>
      </c>
      <c r="C7" s="21"/>
      <c r="D7" s="21"/>
      <c r="I7" s="27"/>
      <c r="J7" s="28"/>
      <c r="K7" s="28"/>
      <c r="L7" s="28"/>
      <c r="M7" s="28"/>
      <c r="N7" s="28"/>
      <c r="O7" s="28"/>
      <c r="P7" s="29"/>
    </row>
    <row r="8" spans="2:16" s="6" customFormat="1" ht="35.4" customHeight="1" x14ac:dyDescent="0.3">
      <c r="B8" s="7" t="s">
        <v>94</v>
      </c>
      <c r="C8" s="7" t="s">
        <v>95</v>
      </c>
      <c r="D8" s="8" t="s">
        <v>7</v>
      </c>
      <c r="F8" s="9" t="s">
        <v>106</v>
      </c>
      <c r="G8" s="12">
        <f>AVERAGE(D9:D18)</f>
        <v>0.93800000000000006</v>
      </c>
      <c r="I8" s="30"/>
      <c r="J8" s="22"/>
      <c r="K8" s="22"/>
      <c r="L8" s="22"/>
      <c r="M8" s="22"/>
      <c r="N8" s="22"/>
      <c r="O8" s="22"/>
      <c r="P8" s="31"/>
    </row>
    <row r="9" spans="2:16" x14ac:dyDescent="0.3">
      <c r="B9" s="10">
        <v>1</v>
      </c>
      <c r="C9" s="18" t="s">
        <v>96</v>
      </c>
      <c r="D9" s="13">
        <v>0.96</v>
      </c>
      <c r="I9" s="30"/>
      <c r="J9" s="22"/>
      <c r="K9" s="22"/>
      <c r="L9" s="22"/>
      <c r="M9" s="22"/>
      <c r="N9" s="22"/>
      <c r="O9" s="22"/>
      <c r="P9" s="31"/>
    </row>
    <row r="10" spans="2:16" x14ac:dyDescent="0.3">
      <c r="B10" s="10">
        <v>2</v>
      </c>
      <c r="C10" s="18" t="s">
        <v>97</v>
      </c>
      <c r="D10" s="10">
        <v>0.93</v>
      </c>
      <c r="I10" s="30"/>
      <c r="J10" s="22"/>
      <c r="K10" s="22"/>
      <c r="L10" s="22"/>
      <c r="M10" s="22"/>
      <c r="N10" s="22"/>
      <c r="O10" s="22"/>
      <c r="P10" s="31"/>
    </row>
    <row r="11" spans="2:16" x14ac:dyDescent="0.3">
      <c r="B11" s="10">
        <v>3</v>
      </c>
      <c r="C11" s="18" t="s">
        <v>98</v>
      </c>
      <c r="D11" s="10">
        <v>0.99</v>
      </c>
      <c r="I11" s="30"/>
      <c r="J11" s="22"/>
      <c r="K11" s="22"/>
      <c r="L11" s="22"/>
      <c r="M11" s="22"/>
      <c r="N11" s="22"/>
      <c r="O11" s="22"/>
      <c r="P11" s="31"/>
    </row>
    <row r="12" spans="2:16" x14ac:dyDescent="0.3">
      <c r="B12" s="10">
        <v>4</v>
      </c>
      <c r="C12" s="18" t="s">
        <v>99</v>
      </c>
      <c r="D12" s="10">
        <v>0.97</v>
      </c>
      <c r="I12" s="30"/>
      <c r="J12" s="22"/>
      <c r="K12" s="22"/>
      <c r="L12" s="22"/>
      <c r="M12" s="22"/>
      <c r="N12" s="22"/>
      <c r="O12" s="22"/>
      <c r="P12" s="31"/>
    </row>
    <row r="13" spans="2:16" x14ac:dyDescent="0.3">
      <c r="B13" s="10">
        <v>5</v>
      </c>
      <c r="C13" s="18" t="s">
        <v>100</v>
      </c>
      <c r="D13" s="13">
        <v>0.94</v>
      </c>
      <c r="I13" s="30"/>
      <c r="J13" s="22"/>
      <c r="K13" s="22"/>
      <c r="L13" s="22"/>
      <c r="M13" s="22"/>
      <c r="N13" s="22"/>
      <c r="O13" s="22"/>
      <c r="P13" s="31"/>
    </row>
    <row r="14" spans="2:16" x14ac:dyDescent="0.3">
      <c r="B14" s="10">
        <v>6</v>
      </c>
      <c r="C14" s="18" t="s">
        <v>101</v>
      </c>
      <c r="D14" s="10">
        <v>0.99</v>
      </c>
      <c r="I14" s="30"/>
      <c r="J14" s="22"/>
      <c r="K14" s="22"/>
      <c r="L14" s="22"/>
      <c r="M14" s="22"/>
      <c r="N14" s="22"/>
      <c r="O14" s="22"/>
      <c r="P14" s="31"/>
    </row>
    <row r="15" spans="2:16" x14ac:dyDescent="0.3">
      <c r="B15" s="10">
        <v>7</v>
      </c>
      <c r="C15" s="18" t="s">
        <v>102</v>
      </c>
      <c r="D15" s="10">
        <v>0.98</v>
      </c>
      <c r="I15" s="30"/>
      <c r="J15" s="22"/>
      <c r="K15" s="22"/>
      <c r="L15" s="22"/>
      <c r="M15" s="22"/>
      <c r="N15" s="22"/>
      <c r="O15" s="22"/>
      <c r="P15" s="31"/>
    </row>
    <row r="16" spans="2:16" x14ac:dyDescent="0.3">
      <c r="B16" s="10">
        <v>8</v>
      </c>
      <c r="C16" s="18" t="s">
        <v>103</v>
      </c>
      <c r="D16" s="10">
        <v>0.99</v>
      </c>
      <c r="I16" s="30"/>
      <c r="J16" s="22"/>
      <c r="K16" s="22"/>
      <c r="L16" s="22"/>
      <c r="M16" s="22"/>
      <c r="N16" s="22"/>
      <c r="O16" s="22"/>
      <c r="P16" s="31"/>
    </row>
    <row r="17" spans="2:16" x14ac:dyDescent="0.3">
      <c r="B17" s="10">
        <v>9</v>
      </c>
      <c r="C17" s="18" t="s">
        <v>104</v>
      </c>
      <c r="D17" s="10">
        <v>0.99</v>
      </c>
      <c r="I17" s="30"/>
      <c r="J17" s="22"/>
      <c r="K17" s="22"/>
      <c r="L17" s="22"/>
      <c r="M17" s="22"/>
      <c r="N17" s="22"/>
      <c r="O17" s="22"/>
      <c r="P17" s="31"/>
    </row>
    <row r="18" spans="2:16" x14ac:dyDescent="0.3">
      <c r="B18" s="10">
        <v>10</v>
      </c>
      <c r="C18" s="18" t="s">
        <v>105</v>
      </c>
      <c r="D18" s="10">
        <v>0.64</v>
      </c>
      <c r="I18" s="30"/>
      <c r="J18" s="22"/>
      <c r="K18" s="22"/>
      <c r="L18" s="22"/>
      <c r="M18" s="22"/>
      <c r="N18" s="22"/>
      <c r="O18" s="22"/>
      <c r="P18" s="31"/>
    </row>
    <row r="19" spans="2:16" x14ac:dyDescent="0.3">
      <c r="I19" s="32"/>
      <c r="J19" s="33"/>
      <c r="K19" s="33"/>
      <c r="L19" s="33"/>
      <c r="M19" s="33"/>
      <c r="N19" s="33"/>
      <c r="O19" s="33"/>
      <c r="P19" s="34"/>
    </row>
    <row r="20" spans="2:16" x14ac:dyDescent="0.3">
      <c r="B20" s="21" t="s">
        <v>1</v>
      </c>
      <c r="C20" s="21"/>
    </row>
    <row r="22" spans="2:16" x14ac:dyDescent="0.3">
      <c r="B22" s="2" t="s">
        <v>108</v>
      </c>
      <c r="C22" s="2"/>
      <c r="D22" s="2"/>
      <c r="E22" s="2"/>
      <c r="F22" s="15"/>
      <c r="G22" s="15"/>
    </row>
  </sheetData>
  <mergeCells count="5">
    <mergeCell ref="B2:C5"/>
    <mergeCell ref="D3:P4"/>
    <mergeCell ref="B7:D7"/>
    <mergeCell ref="I7:P19"/>
    <mergeCell ref="B20:C2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41EDA0-7C67-40AE-A56C-498F05AA042B}">
  <dimension ref="B2:T48"/>
  <sheetViews>
    <sheetView showGridLines="0" topLeftCell="A17" zoomScale="104" workbookViewId="0">
      <selection activeCell="F35" sqref="F35"/>
    </sheetView>
  </sheetViews>
  <sheetFormatPr defaultRowHeight="15.6" x14ac:dyDescent="0.3"/>
  <cols>
    <col min="1" max="1" width="2.77734375" style="1" customWidth="1"/>
    <col min="2" max="2" width="8.88671875" style="1"/>
    <col min="3" max="3" width="15.44140625" style="1" customWidth="1"/>
    <col min="4" max="4" width="11.77734375" style="1" customWidth="1"/>
    <col min="5" max="5" width="15.109375" style="1" bestFit="1" customWidth="1"/>
    <col min="6" max="6" width="12.21875" style="1" bestFit="1" customWidth="1"/>
    <col min="7" max="7" width="14.88671875" style="1" bestFit="1" customWidth="1"/>
    <col min="8" max="8" width="6.109375" style="3" bestFit="1" customWidth="1"/>
    <col min="9" max="9" width="2.88671875" style="1" customWidth="1"/>
    <col min="10" max="10" width="7.88671875" style="1" customWidth="1"/>
    <col min="11" max="11" width="6.77734375" style="1" customWidth="1"/>
    <col min="12" max="12" width="2.5546875" style="1" customWidth="1"/>
    <col min="13" max="16384" width="8.88671875" style="1"/>
  </cols>
  <sheetData>
    <row r="2" spans="2:20" x14ac:dyDescent="0.3">
      <c r="B2" s="22" t="e" vm="1">
        <v>#VALUE!</v>
      </c>
      <c r="C2" s="22"/>
    </row>
    <row r="3" spans="2:20" ht="15.6" customHeight="1" x14ac:dyDescent="0.3">
      <c r="B3" s="22"/>
      <c r="C3" s="22"/>
      <c r="D3" s="23" t="s">
        <v>26</v>
      </c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</row>
    <row r="4" spans="2:20" x14ac:dyDescent="0.3">
      <c r="B4" s="22"/>
      <c r="C4" s="22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</row>
    <row r="5" spans="2:20" x14ac:dyDescent="0.3">
      <c r="B5" s="22"/>
      <c r="C5" s="22"/>
      <c r="D5" s="2"/>
      <c r="E5" s="2"/>
      <c r="F5" s="2"/>
      <c r="G5" s="2"/>
      <c r="H5" s="2"/>
    </row>
    <row r="7" spans="2:20" ht="15.6" customHeight="1" x14ac:dyDescent="0.3">
      <c r="B7" s="21" t="s">
        <v>12</v>
      </c>
      <c r="C7" s="21"/>
      <c r="D7" s="21"/>
      <c r="E7" s="21"/>
      <c r="F7" s="21"/>
      <c r="G7" s="21"/>
      <c r="H7" s="21"/>
      <c r="J7" s="37"/>
      <c r="K7" s="37"/>
      <c r="M7" s="27"/>
      <c r="N7" s="28"/>
      <c r="O7" s="28"/>
      <c r="P7" s="28"/>
      <c r="Q7" s="28"/>
      <c r="R7" s="28"/>
      <c r="S7" s="28"/>
      <c r="T7" s="29"/>
    </row>
    <row r="8" spans="2:20" s="6" customFormat="1" ht="31.2" x14ac:dyDescent="0.3">
      <c r="B8" s="7" t="s">
        <v>0</v>
      </c>
      <c r="C8" s="7" t="s">
        <v>29</v>
      </c>
      <c r="D8" s="7" t="s">
        <v>28</v>
      </c>
      <c r="E8" s="7" t="s">
        <v>6</v>
      </c>
      <c r="F8" s="7" t="s">
        <v>3</v>
      </c>
      <c r="G8" s="7" t="s">
        <v>11</v>
      </c>
      <c r="H8" s="8" t="s">
        <v>7</v>
      </c>
      <c r="J8" s="9" t="s">
        <v>27</v>
      </c>
      <c r="K8" s="12">
        <f>AVERAGE(H9:H18)</f>
        <v>0.93205999999999989</v>
      </c>
      <c r="M8" s="30"/>
      <c r="N8" s="22"/>
      <c r="O8" s="22"/>
      <c r="P8" s="22"/>
      <c r="Q8" s="22"/>
      <c r="R8" s="22"/>
      <c r="S8" s="22"/>
      <c r="T8" s="31"/>
    </row>
    <row r="9" spans="2:20" x14ac:dyDescent="0.3">
      <c r="B9" s="10">
        <v>1</v>
      </c>
      <c r="C9" s="10">
        <v>75</v>
      </c>
      <c r="D9" s="10">
        <v>1</v>
      </c>
      <c r="E9" s="10">
        <v>1</v>
      </c>
      <c r="F9" s="10">
        <v>1</v>
      </c>
      <c r="G9" s="10">
        <v>293</v>
      </c>
      <c r="H9" s="13">
        <f xml:space="preserve"> (0.5 * D9 + 0.2 * E9 + 0.3 * IF(G9 &lt;= 300, 1, MAX(0, 1 - (G9 - 300) / 1500))) / 1</f>
        <v>1</v>
      </c>
      <c r="K9" s="3"/>
      <c r="M9" s="30"/>
      <c r="N9" s="22"/>
      <c r="O9" s="22"/>
      <c r="P9" s="22"/>
      <c r="Q9" s="22"/>
      <c r="R9" s="22"/>
      <c r="S9" s="22"/>
      <c r="T9" s="31"/>
    </row>
    <row r="10" spans="2:20" x14ac:dyDescent="0.3">
      <c r="B10" s="10">
        <v>2</v>
      </c>
      <c r="C10" s="10">
        <v>85</v>
      </c>
      <c r="D10" s="10">
        <v>1</v>
      </c>
      <c r="E10" s="10">
        <v>1</v>
      </c>
      <c r="F10" s="10">
        <v>1</v>
      </c>
      <c r="G10" s="10">
        <v>260</v>
      </c>
      <c r="H10" s="13">
        <f t="shared" ref="H10:H18" si="0" xml:space="preserve"> (0.5 * D10 + 0.2 * E10 + 0.3 * IF(G10 &lt;= 300, 1, MAX(0, 1 - (G10 - 300) / 1500))) / 1</f>
        <v>1</v>
      </c>
      <c r="K10" s="3"/>
      <c r="M10" s="30"/>
      <c r="N10" s="22"/>
      <c r="O10" s="22"/>
      <c r="P10" s="22"/>
      <c r="Q10" s="22"/>
      <c r="R10" s="22"/>
      <c r="S10" s="22"/>
      <c r="T10" s="31"/>
    </row>
    <row r="11" spans="2:20" x14ac:dyDescent="0.3">
      <c r="B11" s="10">
        <v>3</v>
      </c>
      <c r="C11" s="10">
        <v>70</v>
      </c>
      <c r="D11" s="10">
        <v>1</v>
      </c>
      <c r="E11" s="10">
        <v>1</v>
      </c>
      <c r="F11" s="10">
        <v>1</v>
      </c>
      <c r="G11" s="10">
        <v>638</v>
      </c>
      <c r="H11" s="13">
        <f t="shared" si="0"/>
        <v>0.9323999999999999</v>
      </c>
      <c r="K11" s="3"/>
      <c r="M11" s="30"/>
      <c r="N11" s="22"/>
      <c r="O11" s="22"/>
      <c r="P11" s="22"/>
      <c r="Q11" s="22"/>
      <c r="R11" s="22"/>
      <c r="S11" s="22"/>
      <c r="T11" s="31"/>
    </row>
    <row r="12" spans="2:20" x14ac:dyDescent="0.3">
      <c r="B12" s="10">
        <v>4</v>
      </c>
      <c r="C12" s="10">
        <v>60</v>
      </c>
      <c r="D12" s="10">
        <v>0</v>
      </c>
      <c r="E12" s="10">
        <v>1</v>
      </c>
      <c r="F12" s="10">
        <v>1</v>
      </c>
      <c r="G12" s="10">
        <v>271</v>
      </c>
      <c r="H12" s="13">
        <f t="shared" si="0"/>
        <v>0.5</v>
      </c>
      <c r="K12" s="3"/>
      <c r="M12" s="30"/>
      <c r="N12" s="22"/>
      <c r="O12" s="22"/>
      <c r="P12" s="22"/>
      <c r="Q12" s="22"/>
      <c r="R12" s="22"/>
      <c r="S12" s="22"/>
      <c r="T12" s="31"/>
    </row>
    <row r="13" spans="2:20" x14ac:dyDescent="0.3">
      <c r="B13" s="10">
        <v>5</v>
      </c>
      <c r="C13" s="10">
        <v>90</v>
      </c>
      <c r="D13" s="10">
        <v>1</v>
      </c>
      <c r="E13" s="10">
        <v>1</v>
      </c>
      <c r="F13" s="10">
        <v>1</v>
      </c>
      <c r="G13" s="10">
        <v>588</v>
      </c>
      <c r="H13" s="13">
        <f t="shared" si="0"/>
        <v>0.9423999999999999</v>
      </c>
      <c r="K13" s="3"/>
      <c r="M13" s="30"/>
      <c r="N13" s="22"/>
      <c r="O13" s="22"/>
      <c r="P13" s="22"/>
      <c r="Q13" s="22"/>
      <c r="R13" s="22"/>
      <c r="S13" s="22"/>
      <c r="T13" s="31"/>
    </row>
    <row r="14" spans="2:20" x14ac:dyDescent="0.3">
      <c r="B14" s="10">
        <v>6</v>
      </c>
      <c r="C14" s="10">
        <v>55</v>
      </c>
      <c r="D14" s="10">
        <v>1</v>
      </c>
      <c r="E14" s="10">
        <v>1</v>
      </c>
      <c r="F14" s="10">
        <v>1</v>
      </c>
      <c r="G14" s="10">
        <v>268</v>
      </c>
      <c r="H14" s="13">
        <f t="shared" si="0"/>
        <v>1</v>
      </c>
      <c r="K14" s="3"/>
      <c r="M14" s="30"/>
      <c r="N14" s="22"/>
      <c r="O14" s="22"/>
      <c r="P14" s="22"/>
      <c r="Q14" s="22"/>
      <c r="R14" s="22"/>
      <c r="S14" s="22"/>
      <c r="T14" s="31"/>
    </row>
    <row r="15" spans="2:20" x14ac:dyDescent="0.3">
      <c r="B15" s="10">
        <v>7</v>
      </c>
      <c r="C15" s="10">
        <v>80</v>
      </c>
      <c r="D15" s="10">
        <v>1</v>
      </c>
      <c r="E15" s="10">
        <v>1</v>
      </c>
      <c r="F15" s="10">
        <v>1</v>
      </c>
      <c r="G15" s="10">
        <v>294</v>
      </c>
      <c r="H15" s="13">
        <f t="shared" si="0"/>
        <v>1</v>
      </c>
      <c r="K15" s="3"/>
      <c r="M15" s="30"/>
      <c r="N15" s="22"/>
      <c r="O15" s="22"/>
      <c r="P15" s="22"/>
      <c r="Q15" s="22"/>
      <c r="R15" s="22"/>
      <c r="S15" s="22"/>
      <c r="T15" s="31"/>
    </row>
    <row r="16" spans="2:20" x14ac:dyDescent="0.3">
      <c r="B16" s="10">
        <v>8</v>
      </c>
      <c r="C16" s="10">
        <v>95</v>
      </c>
      <c r="D16" s="10">
        <v>1</v>
      </c>
      <c r="E16" s="10">
        <v>1</v>
      </c>
      <c r="F16" s="10">
        <v>1</v>
      </c>
      <c r="G16" s="10">
        <v>250</v>
      </c>
      <c r="H16" s="13">
        <f t="shared" si="0"/>
        <v>1</v>
      </c>
      <c r="K16" s="3"/>
      <c r="M16" s="30"/>
      <c r="N16" s="22"/>
      <c r="O16" s="22"/>
      <c r="P16" s="22"/>
      <c r="Q16" s="22"/>
      <c r="R16" s="22"/>
      <c r="S16" s="22"/>
      <c r="T16" s="31"/>
    </row>
    <row r="17" spans="2:20" x14ac:dyDescent="0.3">
      <c r="B17" s="10">
        <v>9</v>
      </c>
      <c r="C17" s="10">
        <v>50</v>
      </c>
      <c r="D17" s="10">
        <v>1</v>
      </c>
      <c r="E17" s="10">
        <v>1</v>
      </c>
      <c r="F17" s="10">
        <v>1</v>
      </c>
      <c r="G17" s="10">
        <v>571</v>
      </c>
      <c r="H17" s="13">
        <f t="shared" si="0"/>
        <v>0.94579999999999997</v>
      </c>
      <c r="K17" s="3"/>
      <c r="M17" s="30"/>
      <c r="N17" s="22"/>
      <c r="O17" s="22"/>
      <c r="P17" s="22"/>
      <c r="Q17" s="22"/>
      <c r="R17" s="22"/>
      <c r="S17" s="22"/>
      <c r="T17" s="31"/>
    </row>
    <row r="18" spans="2:20" x14ac:dyDescent="0.3">
      <c r="B18" s="10">
        <v>10</v>
      </c>
      <c r="C18" s="10">
        <v>78</v>
      </c>
      <c r="D18" s="10">
        <v>1</v>
      </c>
      <c r="E18" s="10">
        <v>1</v>
      </c>
      <c r="F18" s="10">
        <v>1</v>
      </c>
      <c r="G18" s="10">
        <v>280</v>
      </c>
      <c r="H18" s="13">
        <f t="shared" si="0"/>
        <v>1</v>
      </c>
      <c r="K18" s="3"/>
      <c r="M18" s="30"/>
      <c r="N18" s="22"/>
      <c r="O18" s="22"/>
      <c r="P18" s="22"/>
      <c r="Q18" s="22"/>
      <c r="R18" s="22"/>
      <c r="S18" s="22"/>
      <c r="T18" s="31"/>
    </row>
    <row r="19" spans="2:20" x14ac:dyDescent="0.3">
      <c r="M19" s="32"/>
      <c r="N19" s="33"/>
      <c r="O19" s="33"/>
      <c r="P19" s="33"/>
      <c r="Q19" s="33"/>
      <c r="R19" s="33"/>
      <c r="S19" s="33"/>
      <c r="T19" s="34"/>
    </row>
    <row r="20" spans="2:20" x14ac:dyDescent="0.3">
      <c r="B20" s="21" t="s">
        <v>1</v>
      </c>
      <c r="C20" s="21"/>
      <c r="J20" s="35"/>
      <c r="K20" s="36"/>
    </row>
    <row r="21" spans="2:20" x14ac:dyDescent="0.3">
      <c r="J21" s="35"/>
      <c r="K21" s="36"/>
      <c r="M21" s="27" t="e" vm="4">
        <v>#VALUE!</v>
      </c>
      <c r="N21" s="28"/>
      <c r="O21" s="28"/>
      <c r="P21" s="28"/>
      <c r="Q21" s="28"/>
      <c r="R21" s="28"/>
      <c r="S21" s="28"/>
      <c r="T21" s="29"/>
    </row>
    <row r="22" spans="2:20" x14ac:dyDescent="0.3">
      <c r="B22" s="19" t="s">
        <v>32</v>
      </c>
      <c r="C22" s="19"/>
      <c r="D22" s="19"/>
      <c r="E22" s="19"/>
      <c r="F22" s="19"/>
      <c r="G22" s="19"/>
      <c r="H22" s="19"/>
      <c r="I22" s="19"/>
      <c r="J22" s="19"/>
      <c r="K22" s="19"/>
      <c r="M22" s="30"/>
      <c r="N22" s="22"/>
      <c r="O22" s="22"/>
      <c r="P22" s="22"/>
      <c r="Q22" s="22"/>
      <c r="R22" s="22"/>
      <c r="S22" s="22"/>
      <c r="T22" s="31"/>
    </row>
    <row r="23" spans="2:20" x14ac:dyDescent="0.3">
      <c r="B23" s="19" t="s">
        <v>30</v>
      </c>
      <c r="C23" s="19"/>
      <c r="D23" s="19"/>
      <c r="E23" s="19"/>
      <c r="F23" s="19"/>
      <c r="G23" s="19"/>
      <c r="H23" s="19"/>
      <c r="I23" s="19"/>
      <c r="J23" s="19"/>
      <c r="K23" s="19"/>
      <c r="M23" s="30"/>
      <c r="N23" s="22"/>
      <c r="O23" s="22"/>
      <c r="P23" s="22"/>
      <c r="Q23" s="22"/>
      <c r="R23" s="22"/>
      <c r="S23" s="22"/>
      <c r="T23" s="31"/>
    </row>
    <row r="24" spans="2:20" x14ac:dyDescent="0.3">
      <c r="B24" s="19" t="s">
        <v>31</v>
      </c>
      <c r="C24" s="19"/>
      <c r="D24" s="19"/>
      <c r="E24" s="19"/>
      <c r="F24" s="19"/>
      <c r="G24" s="19"/>
      <c r="H24" s="19"/>
      <c r="I24" s="19"/>
      <c r="J24" s="19"/>
      <c r="K24" s="19"/>
      <c r="M24" s="30"/>
      <c r="N24" s="22"/>
      <c r="O24" s="22"/>
      <c r="P24" s="22"/>
      <c r="Q24" s="22"/>
      <c r="R24" s="22"/>
      <c r="S24" s="22"/>
      <c r="T24" s="31"/>
    </row>
    <row r="25" spans="2:20" x14ac:dyDescent="0.3">
      <c r="B25" s="19" t="s">
        <v>35</v>
      </c>
      <c r="C25" s="19"/>
      <c r="D25" s="19"/>
      <c r="E25" s="19"/>
      <c r="F25" s="19"/>
      <c r="G25" s="19"/>
      <c r="H25" s="19"/>
      <c r="I25" s="19"/>
      <c r="J25" s="19"/>
      <c r="K25" s="19"/>
      <c r="M25" s="30"/>
      <c r="N25" s="22"/>
      <c r="O25" s="22"/>
      <c r="P25" s="22"/>
      <c r="Q25" s="22"/>
      <c r="R25" s="22"/>
      <c r="S25" s="22"/>
      <c r="T25" s="31"/>
    </row>
    <row r="26" spans="2:20" x14ac:dyDescent="0.3">
      <c r="B26" s="19" t="s">
        <v>34</v>
      </c>
      <c r="C26" s="19"/>
      <c r="D26" s="19"/>
      <c r="E26" s="19"/>
      <c r="F26" s="19"/>
      <c r="G26" s="19"/>
      <c r="H26" s="19"/>
      <c r="I26" s="19"/>
      <c r="J26" s="19"/>
      <c r="K26" s="19"/>
      <c r="M26" s="30"/>
      <c r="N26" s="22"/>
      <c r="O26" s="22"/>
      <c r="P26" s="22"/>
      <c r="Q26" s="22"/>
      <c r="R26" s="22"/>
      <c r="S26" s="22"/>
      <c r="T26" s="31"/>
    </row>
    <row r="27" spans="2:20" x14ac:dyDescent="0.3">
      <c r="B27" s="19" t="s">
        <v>33</v>
      </c>
      <c r="C27" s="19"/>
      <c r="D27" s="19"/>
      <c r="E27" s="19"/>
      <c r="F27" s="19"/>
      <c r="G27" s="19"/>
      <c r="H27" s="19"/>
      <c r="I27" s="19"/>
      <c r="J27" s="19"/>
      <c r="K27" s="19"/>
      <c r="M27" s="32"/>
      <c r="N27" s="33"/>
      <c r="O27" s="33"/>
      <c r="P27" s="33"/>
      <c r="Q27" s="33"/>
      <c r="R27" s="33"/>
      <c r="S27" s="33"/>
      <c r="T27" s="34"/>
    </row>
    <row r="29" spans="2:20" x14ac:dyDescent="0.3">
      <c r="B29" s="21" t="s">
        <v>24</v>
      </c>
      <c r="C29" s="21"/>
      <c r="D29" s="2"/>
      <c r="E29" s="11" t="s">
        <v>116</v>
      </c>
      <c r="K29" s="27" t="e" vm="5">
        <v>#VALUE!</v>
      </c>
      <c r="L29" s="28"/>
      <c r="M29" s="28"/>
      <c r="N29" s="28"/>
      <c r="O29" s="28"/>
      <c r="P29" s="28"/>
      <c r="Q29" s="28"/>
      <c r="R29" s="28"/>
      <c r="S29" s="28"/>
      <c r="T29" s="29"/>
    </row>
    <row r="30" spans="2:20" x14ac:dyDescent="0.3">
      <c r="K30" s="30"/>
      <c r="L30" s="22"/>
      <c r="M30" s="22"/>
      <c r="N30" s="22"/>
      <c r="O30" s="22"/>
      <c r="P30" s="22"/>
      <c r="Q30" s="22"/>
      <c r="R30" s="22"/>
      <c r="S30" s="22"/>
      <c r="T30" s="31"/>
    </row>
    <row r="31" spans="2:20" x14ac:dyDescent="0.3">
      <c r="B31" s="19" t="s">
        <v>25</v>
      </c>
      <c r="C31" s="19"/>
      <c r="D31" s="19"/>
      <c r="E31" s="19"/>
      <c r="F31" s="19"/>
      <c r="K31" s="30"/>
      <c r="L31" s="22"/>
      <c r="M31" s="22"/>
      <c r="N31" s="22"/>
      <c r="O31" s="22"/>
      <c r="P31" s="22"/>
      <c r="Q31" s="22"/>
      <c r="R31" s="22"/>
      <c r="S31" s="22"/>
      <c r="T31" s="31"/>
    </row>
    <row r="32" spans="2:20" x14ac:dyDescent="0.3">
      <c r="K32" s="30"/>
      <c r="L32" s="22"/>
      <c r="M32" s="22"/>
      <c r="N32" s="22"/>
      <c r="O32" s="22"/>
      <c r="P32" s="22"/>
      <c r="Q32" s="22"/>
      <c r="R32" s="22"/>
      <c r="S32" s="22"/>
      <c r="T32" s="31"/>
    </row>
    <row r="33" spans="11:20" x14ac:dyDescent="0.3">
      <c r="K33" s="30"/>
      <c r="L33" s="22"/>
      <c r="M33" s="22"/>
      <c r="N33" s="22"/>
      <c r="O33" s="22"/>
      <c r="P33" s="22"/>
      <c r="Q33" s="22"/>
      <c r="R33" s="22"/>
      <c r="S33" s="22"/>
      <c r="T33" s="31"/>
    </row>
    <row r="34" spans="11:20" x14ac:dyDescent="0.3">
      <c r="K34" s="30"/>
      <c r="L34" s="22"/>
      <c r="M34" s="22"/>
      <c r="N34" s="22"/>
      <c r="O34" s="22"/>
      <c r="P34" s="22"/>
      <c r="Q34" s="22"/>
      <c r="R34" s="22"/>
      <c r="S34" s="22"/>
      <c r="T34" s="31"/>
    </row>
    <row r="35" spans="11:20" x14ac:dyDescent="0.3">
      <c r="K35" s="30"/>
      <c r="L35" s="22"/>
      <c r="M35" s="22"/>
      <c r="N35" s="22"/>
      <c r="O35" s="22"/>
      <c r="P35" s="22"/>
      <c r="Q35" s="22"/>
      <c r="R35" s="22"/>
      <c r="S35" s="22"/>
      <c r="T35" s="31"/>
    </row>
    <row r="36" spans="11:20" x14ac:dyDescent="0.3">
      <c r="K36" s="30"/>
      <c r="L36" s="22"/>
      <c r="M36" s="22"/>
      <c r="N36" s="22"/>
      <c r="O36" s="22"/>
      <c r="P36" s="22"/>
      <c r="Q36" s="22"/>
      <c r="R36" s="22"/>
      <c r="S36" s="22"/>
      <c r="T36" s="31"/>
    </row>
    <row r="37" spans="11:20" x14ac:dyDescent="0.3">
      <c r="K37" s="30"/>
      <c r="L37" s="22"/>
      <c r="M37" s="22"/>
      <c r="N37" s="22"/>
      <c r="O37" s="22"/>
      <c r="P37" s="22"/>
      <c r="Q37" s="22"/>
      <c r="R37" s="22"/>
      <c r="S37" s="22"/>
      <c r="T37" s="31"/>
    </row>
    <row r="38" spans="11:20" x14ac:dyDescent="0.3">
      <c r="K38" s="30"/>
      <c r="L38" s="22"/>
      <c r="M38" s="22"/>
      <c r="N38" s="22"/>
      <c r="O38" s="22"/>
      <c r="P38" s="22"/>
      <c r="Q38" s="22"/>
      <c r="R38" s="22"/>
      <c r="S38" s="22"/>
      <c r="T38" s="31"/>
    </row>
    <row r="39" spans="11:20" x14ac:dyDescent="0.3">
      <c r="K39" s="30"/>
      <c r="L39" s="22"/>
      <c r="M39" s="22"/>
      <c r="N39" s="22"/>
      <c r="O39" s="22"/>
      <c r="P39" s="22"/>
      <c r="Q39" s="22"/>
      <c r="R39" s="22"/>
      <c r="S39" s="22"/>
      <c r="T39" s="31"/>
    </row>
    <row r="40" spans="11:20" x14ac:dyDescent="0.3">
      <c r="K40" s="30"/>
      <c r="L40" s="22"/>
      <c r="M40" s="22"/>
      <c r="N40" s="22"/>
      <c r="O40" s="22"/>
      <c r="P40" s="22"/>
      <c r="Q40" s="22"/>
      <c r="R40" s="22"/>
      <c r="S40" s="22"/>
      <c r="T40" s="31"/>
    </row>
    <row r="41" spans="11:20" x14ac:dyDescent="0.3">
      <c r="K41" s="30"/>
      <c r="L41" s="22"/>
      <c r="M41" s="22"/>
      <c r="N41" s="22"/>
      <c r="O41" s="22"/>
      <c r="P41" s="22"/>
      <c r="Q41" s="22"/>
      <c r="R41" s="22"/>
      <c r="S41" s="22"/>
      <c r="T41" s="31"/>
    </row>
    <row r="42" spans="11:20" x14ac:dyDescent="0.3">
      <c r="K42" s="30"/>
      <c r="L42" s="22"/>
      <c r="M42" s="22"/>
      <c r="N42" s="22"/>
      <c r="O42" s="22"/>
      <c r="P42" s="22"/>
      <c r="Q42" s="22"/>
      <c r="R42" s="22"/>
      <c r="S42" s="22"/>
      <c r="T42" s="31"/>
    </row>
    <row r="43" spans="11:20" x14ac:dyDescent="0.3">
      <c r="K43" s="30"/>
      <c r="L43" s="22"/>
      <c r="M43" s="22"/>
      <c r="N43" s="22"/>
      <c r="O43" s="22"/>
      <c r="P43" s="22"/>
      <c r="Q43" s="22"/>
      <c r="R43" s="22"/>
      <c r="S43" s="22"/>
      <c r="T43" s="31"/>
    </row>
    <row r="44" spans="11:20" x14ac:dyDescent="0.3">
      <c r="K44" s="30"/>
      <c r="L44" s="22"/>
      <c r="M44" s="22"/>
      <c r="N44" s="22"/>
      <c r="O44" s="22"/>
      <c r="P44" s="22"/>
      <c r="Q44" s="22"/>
      <c r="R44" s="22"/>
      <c r="S44" s="22"/>
      <c r="T44" s="31"/>
    </row>
    <row r="45" spans="11:20" x14ac:dyDescent="0.3">
      <c r="K45" s="30"/>
      <c r="L45" s="22"/>
      <c r="M45" s="22"/>
      <c r="N45" s="22"/>
      <c r="O45" s="22"/>
      <c r="P45" s="22"/>
      <c r="Q45" s="22"/>
      <c r="R45" s="22"/>
      <c r="S45" s="22"/>
      <c r="T45" s="31"/>
    </row>
    <row r="46" spans="11:20" x14ac:dyDescent="0.3">
      <c r="K46" s="30"/>
      <c r="L46" s="22"/>
      <c r="M46" s="22"/>
      <c r="N46" s="22"/>
      <c r="O46" s="22"/>
      <c r="P46" s="22"/>
      <c r="Q46" s="22"/>
      <c r="R46" s="22"/>
      <c r="S46" s="22"/>
      <c r="T46" s="31"/>
    </row>
    <row r="47" spans="11:20" x14ac:dyDescent="0.3">
      <c r="K47" s="30"/>
      <c r="L47" s="22"/>
      <c r="M47" s="22"/>
      <c r="N47" s="22"/>
      <c r="O47" s="22"/>
      <c r="P47" s="22"/>
      <c r="Q47" s="22"/>
      <c r="R47" s="22"/>
      <c r="S47" s="22"/>
      <c r="T47" s="31"/>
    </row>
    <row r="48" spans="11:20" x14ac:dyDescent="0.3">
      <c r="K48" s="32"/>
      <c r="L48" s="33"/>
      <c r="M48" s="33"/>
      <c r="N48" s="33"/>
      <c r="O48" s="33"/>
      <c r="P48" s="33"/>
      <c r="Q48" s="33"/>
      <c r="R48" s="33"/>
      <c r="S48" s="33"/>
      <c r="T48" s="34"/>
    </row>
  </sheetData>
  <mergeCells count="18">
    <mergeCell ref="B2:C5"/>
    <mergeCell ref="D3:T4"/>
    <mergeCell ref="B7:H7"/>
    <mergeCell ref="J7:K7"/>
    <mergeCell ref="M7:T19"/>
    <mergeCell ref="B29:C29"/>
    <mergeCell ref="K29:T48"/>
    <mergeCell ref="B31:F31"/>
    <mergeCell ref="B20:C20"/>
    <mergeCell ref="J20:J21"/>
    <mergeCell ref="K20:K21"/>
    <mergeCell ref="M21:T27"/>
    <mergeCell ref="B22:K22"/>
    <mergeCell ref="B23:K23"/>
    <mergeCell ref="B24:K24"/>
    <mergeCell ref="B25:K25"/>
    <mergeCell ref="B26:K26"/>
    <mergeCell ref="B27:K2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728D88-FD15-48E6-AF51-B4EFAAD8D97C}">
  <dimension ref="B2:T48"/>
  <sheetViews>
    <sheetView showGridLines="0" topLeftCell="A23" zoomScale="97" workbookViewId="0">
      <selection activeCell="F36" sqref="F36"/>
    </sheetView>
  </sheetViews>
  <sheetFormatPr defaultRowHeight="15.6" x14ac:dyDescent="0.3"/>
  <cols>
    <col min="1" max="1" width="2.77734375" style="1" customWidth="1"/>
    <col min="2" max="2" width="8.88671875" style="1"/>
    <col min="3" max="3" width="15.44140625" style="1" customWidth="1"/>
    <col min="4" max="4" width="11.77734375" style="1" customWidth="1"/>
    <col min="5" max="5" width="15.109375" style="1" bestFit="1" customWidth="1"/>
    <col min="6" max="6" width="12.21875" style="1" bestFit="1" customWidth="1"/>
    <col min="7" max="7" width="14.88671875" style="1" bestFit="1" customWidth="1"/>
    <col min="8" max="8" width="6.109375" style="3" bestFit="1" customWidth="1"/>
    <col min="9" max="9" width="2.88671875" style="1" customWidth="1"/>
    <col min="10" max="10" width="7.88671875" style="1" customWidth="1"/>
    <col min="11" max="11" width="6.77734375" style="1" customWidth="1"/>
    <col min="12" max="12" width="2.5546875" style="1" customWidth="1"/>
    <col min="13" max="16384" width="8.88671875" style="1"/>
  </cols>
  <sheetData>
    <row r="2" spans="2:20" x14ac:dyDescent="0.3">
      <c r="B2" s="22" t="e" vm="1">
        <v>#VALUE!</v>
      </c>
      <c r="C2" s="22"/>
    </row>
    <row r="3" spans="2:20" ht="15.6" customHeight="1" x14ac:dyDescent="0.3">
      <c r="B3" s="22"/>
      <c r="C3" s="22"/>
      <c r="D3" s="23" t="s">
        <v>36</v>
      </c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</row>
    <row r="4" spans="2:20" x14ac:dyDescent="0.3">
      <c r="B4" s="22"/>
      <c r="C4" s="22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</row>
    <row r="5" spans="2:20" x14ac:dyDescent="0.3">
      <c r="B5" s="22"/>
      <c r="C5" s="22"/>
      <c r="D5" s="2"/>
      <c r="E5" s="2"/>
      <c r="F5" s="2"/>
      <c r="G5" s="2"/>
      <c r="H5" s="2"/>
    </row>
    <row r="7" spans="2:20" ht="15.6" customHeight="1" x14ac:dyDescent="0.3">
      <c r="B7" s="21" t="s">
        <v>12</v>
      </c>
      <c r="C7" s="21"/>
      <c r="D7" s="21"/>
      <c r="E7" s="21"/>
      <c r="F7" s="21"/>
      <c r="G7" s="21"/>
      <c r="H7" s="21"/>
      <c r="J7" s="37"/>
      <c r="K7" s="37"/>
      <c r="M7" s="27"/>
      <c r="N7" s="28"/>
      <c r="O7" s="28"/>
      <c r="P7" s="28"/>
      <c r="Q7" s="28"/>
      <c r="R7" s="28"/>
      <c r="S7" s="28"/>
      <c r="T7" s="29"/>
    </row>
    <row r="8" spans="2:20" s="6" customFormat="1" ht="31.2" x14ac:dyDescent="0.3">
      <c r="B8" s="7" t="s">
        <v>0</v>
      </c>
      <c r="C8" s="7" t="s">
        <v>37</v>
      </c>
      <c r="D8" s="7" t="s">
        <v>5</v>
      </c>
      <c r="E8" s="7" t="s">
        <v>6</v>
      </c>
      <c r="F8" s="7" t="s">
        <v>3</v>
      </c>
      <c r="G8" s="7" t="s">
        <v>11</v>
      </c>
      <c r="H8" s="8" t="s">
        <v>7</v>
      </c>
      <c r="J8" s="9" t="s">
        <v>27</v>
      </c>
      <c r="K8" s="12">
        <f>AVERAGE(H9:H18)</f>
        <v>0.99471999999999983</v>
      </c>
      <c r="M8" s="30"/>
      <c r="N8" s="22"/>
      <c r="O8" s="22"/>
      <c r="P8" s="22"/>
      <c r="Q8" s="22"/>
      <c r="R8" s="22"/>
      <c r="S8" s="22"/>
      <c r="T8" s="31"/>
    </row>
    <row r="9" spans="2:20" x14ac:dyDescent="0.3">
      <c r="B9" s="10">
        <v>1</v>
      </c>
      <c r="C9" s="10">
        <v>15</v>
      </c>
      <c r="D9" s="10">
        <v>1</v>
      </c>
      <c r="E9" s="10">
        <v>1</v>
      </c>
      <c r="F9" s="10">
        <v>1</v>
      </c>
      <c r="G9" s="10">
        <v>293</v>
      </c>
      <c r="H9" s="13">
        <f xml:space="preserve"> (0.5 * D9 + 0.2 * E9 + 0.2 * F9 + 0.1 * IF(G9 &lt;= 300, 1, MAX(0, 1 - (G9 - 300) / 1500))) / 1</f>
        <v>0.99999999999999989</v>
      </c>
      <c r="K9" s="3"/>
      <c r="M9" s="30"/>
      <c r="N9" s="22"/>
      <c r="O9" s="22"/>
      <c r="P9" s="22"/>
      <c r="Q9" s="22"/>
      <c r="R9" s="22"/>
      <c r="S9" s="22"/>
      <c r="T9" s="31"/>
    </row>
    <row r="10" spans="2:20" x14ac:dyDescent="0.3">
      <c r="B10" s="10">
        <v>2</v>
      </c>
      <c r="C10" s="10">
        <v>19</v>
      </c>
      <c r="D10" s="10">
        <v>1</v>
      </c>
      <c r="E10" s="10">
        <v>1</v>
      </c>
      <c r="F10" s="10">
        <v>1</v>
      </c>
      <c r="G10" s="10">
        <v>320</v>
      </c>
      <c r="H10" s="13">
        <f t="shared" ref="H10:H18" si="0" xml:space="preserve"> (0.5 * D10 + 0.2 * E10 + 0.2 * F10 + 0.1 * IF(G10 &lt;= 300, 1, MAX(0, 1 - (G10 - 300) / 1500))) / 1</f>
        <v>0.99866666666666659</v>
      </c>
      <c r="K10" s="3"/>
      <c r="M10" s="30"/>
      <c r="N10" s="22"/>
      <c r="O10" s="22"/>
      <c r="P10" s="22"/>
      <c r="Q10" s="22"/>
      <c r="R10" s="22"/>
      <c r="S10" s="22"/>
      <c r="T10" s="31"/>
    </row>
    <row r="11" spans="2:20" x14ac:dyDescent="0.3">
      <c r="B11" s="10">
        <v>3</v>
      </c>
      <c r="C11" s="10">
        <v>7</v>
      </c>
      <c r="D11" s="10">
        <v>1</v>
      </c>
      <c r="E11" s="10">
        <v>1</v>
      </c>
      <c r="F11" s="10">
        <v>1</v>
      </c>
      <c r="G11" s="10">
        <v>275</v>
      </c>
      <c r="H11" s="13">
        <f t="shared" si="0"/>
        <v>0.99999999999999989</v>
      </c>
      <c r="K11" s="3"/>
      <c r="M11" s="30"/>
      <c r="N11" s="22"/>
      <c r="O11" s="22"/>
      <c r="P11" s="22"/>
      <c r="Q11" s="22"/>
      <c r="R11" s="22"/>
      <c r="S11" s="22"/>
      <c r="T11" s="31"/>
    </row>
    <row r="12" spans="2:20" x14ac:dyDescent="0.3">
      <c r="B12" s="10">
        <v>4</v>
      </c>
      <c r="C12" s="10">
        <v>11</v>
      </c>
      <c r="D12" s="10">
        <v>1</v>
      </c>
      <c r="E12" s="10">
        <v>1</v>
      </c>
      <c r="F12" s="10">
        <v>1</v>
      </c>
      <c r="G12" s="10">
        <v>668</v>
      </c>
      <c r="H12" s="13">
        <f t="shared" si="0"/>
        <v>0.97546666666666659</v>
      </c>
      <c r="K12" s="3"/>
      <c r="M12" s="30"/>
      <c r="N12" s="22"/>
      <c r="O12" s="22"/>
      <c r="P12" s="22"/>
      <c r="Q12" s="22"/>
      <c r="R12" s="22"/>
      <c r="S12" s="22"/>
      <c r="T12" s="31"/>
    </row>
    <row r="13" spans="2:20" x14ac:dyDescent="0.3">
      <c r="B13" s="10">
        <v>5</v>
      </c>
      <c r="C13" s="10">
        <v>5</v>
      </c>
      <c r="D13" s="10">
        <v>1</v>
      </c>
      <c r="E13" s="10">
        <v>1</v>
      </c>
      <c r="F13" s="10">
        <v>1</v>
      </c>
      <c r="G13" s="10">
        <v>260</v>
      </c>
      <c r="H13" s="13">
        <f t="shared" si="0"/>
        <v>0.99999999999999989</v>
      </c>
      <c r="K13" s="3"/>
      <c r="M13" s="30"/>
      <c r="N13" s="22"/>
      <c r="O13" s="22"/>
      <c r="P13" s="22"/>
      <c r="Q13" s="22"/>
      <c r="R13" s="22"/>
      <c r="S13" s="22"/>
      <c r="T13" s="31"/>
    </row>
    <row r="14" spans="2:20" x14ac:dyDescent="0.3">
      <c r="B14" s="10">
        <v>6</v>
      </c>
      <c r="C14" s="10">
        <v>17</v>
      </c>
      <c r="D14" s="10">
        <v>1</v>
      </c>
      <c r="E14" s="10">
        <v>1</v>
      </c>
      <c r="F14" s="10">
        <v>1</v>
      </c>
      <c r="G14" s="10">
        <v>500</v>
      </c>
      <c r="H14" s="13">
        <f t="shared" si="0"/>
        <v>0.98666666666666658</v>
      </c>
      <c r="K14" s="3"/>
      <c r="M14" s="30"/>
      <c r="N14" s="22"/>
      <c r="O14" s="22"/>
      <c r="P14" s="22"/>
      <c r="Q14" s="22"/>
      <c r="R14" s="22"/>
      <c r="S14" s="22"/>
      <c r="T14" s="31"/>
    </row>
    <row r="15" spans="2:20" x14ac:dyDescent="0.3">
      <c r="B15" s="10">
        <v>7</v>
      </c>
      <c r="C15" s="10">
        <v>11</v>
      </c>
      <c r="D15" s="10">
        <v>1</v>
      </c>
      <c r="E15" s="10">
        <v>1</v>
      </c>
      <c r="F15" s="10">
        <v>1</v>
      </c>
      <c r="G15" s="10">
        <v>298</v>
      </c>
      <c r="H15" s="13">
        <f t="shared" si="0"/>
        <v>0.99999999999999989</v>
      </c>
      <c r="K15" s="3"/>
      <c r="M15" s="30"/>
      <c r="N15" s="22"/>
      <c r="O15" s="22"/>
      <c r="P15" s="22"/>
      <c r="Q15" s="22"/>
      <c r="R15" s="22"/>
      <c r="S15" s="22"/>
      <c r="T15" s="31"/>
    </row>
    <row r="16" spans="2:20" x14ac:dyDescent="0.3">
      <c r="B16" s="10">
        <v>8</v>
      </c>
      <c r="C16" s="10">
        <v>10</v>
      </c>
      <c r="D16" s="10">
        <v>1</v>
      </c>
      <c r="E16" s="10">
        <v>1</v>
      </c>
      <c r="F16" s="10">
        <v>1</v>
      </c>
      <c r="G16" s="10">
        <v>353</v>
      </c>
      <c r="H16" s="13">
        <f t="shared" si="0"/>
        <v>0.99646666666666661</v>
      </c>
      <c r="K16" s="3"/>
      <c r="M16" s="30"/>
      <c r="N16" s="22"/>
      <c r="O16" s="22"/>
      <c r="P16" s="22"/>
      <c r="Q16" s="22"/>
      <c r="R16" s="22"/>
      <c r="S16" s="22"/>
      <c r="T16" s="31"/>
    </row>
    <row r="17" spans="2:20" x14ac:dyDescent="0.3">
      <c r="B17" s="10">
        <v>9</v>
      </c>
      <c r="C17" s="10">
        <v>9</v>
      </c>
      <c r="D17" s="10">
        <v>1</v>
      </c>
      <c r="E17" s="10">
        <v>1</v>
      </c>
      <c r="F17" s="10">
        <v>1</v>
      </c>
      <c r="G17" s="10">
        <v>451</v>
      </c>
      <c r="H17" s="13">
        <f t="shared" si="0"/>
        <v>0.98993333333333322</v>
      </c>
      <c r="K17" s="3"/>
      <c r="M17" s="30"/>
      <c r="N17" s="22"/>
      <c r="O17" s="22"/>
      <c r="P17" s="22"/>
      <c r="Q17" s="22"/>
      <c r="R17" s="22"/>
      <c r="S17" s="22"/>
      <c r="T17" s="31"/>
    </row>
    <row r="18" spans="2:20" x14ac:dyDescent="0.3">
      <c r="B18" s="10">
        <v>10</v>
      </c>
      <c r="C18" s="10">
        <v>9</v>
      </c>
      <c r="D18" s="10">
        <v>1</v>
      </c>
      <c r="E18" s="10">
        <v>1</v>
      </c>
      <c r="F18" s="10">
        <v>1</v>
      </c>
      <c r="G18" s="10">
        <v>280</v>
      </c>
      <c r="H18" s="13">
        <f t="shared" si="0"/>
        <v>0.99999999999999989</v>
      </c>
      <c r="K18" s="3"/>
      <c r="M18" s="30"/>
      <c r="N18" s="22"/>
      <c r="O18" s="22"/>
      <c r="P18" s="22"/>
      <c r="Q18" s="22"/>
      <c r="R18" s="22"/>
      <c r="S18" s="22"/>
      <c r="T18" s="31"/>
    </row>
    <row r="19" spans="2:20" x14ac:dyDescent="0.3">
      <c r="M19" s="32"/>
      <c r="N19" s="33"/>
      <c r="O19" s="33"/>
      <c r="P19" s="33"/>
      <c r="Q19" s="33"/>
      <c r="R19" s="33"/>
      <c r="S19" s="33"/>
      <c r="T19" s="34"/>
    </row>
    <row r="20" spans="2:20" x14ac:dyDescent="0.3">
      <c r="B20" s="21" t="s">
        <v>1</v>
      </c>
      <c r="C20" s="21"/>
      <c r="J20" s="35"/>
      <c r="K20" s="36"/>
    </row>
    <row r="21" spans="2:20" x14ac:dyDescent="0.3">
      <c r="J21" s="35"/>
      <c r="K21" s="36"/>
      <c r="M21" s="27" t="e" vm="6">
        <v>#VALUE!</v>
      </c>
      <c r="N21" s="28"/>
      <c r="O21" s="28"/>
      <c r="P21" s="28"/>
      <c r="Q21" s="28"/>
      <c r="R21" s="28"/>
      <c r="S21" s="28"/>
      <c r="T21" s="29"/>
    </row>
    <row r="22" spans="2:20" x14ac:dyDescent="0.3">
      <c r="B22" s="19" t="s">
        <v>38</v>
      </c>
      <c r="C22" s="19"/>
      <c r="D22" s="19"/>
      <c r="E22" s="19"/>
      <c r="F22" s="19"/>
      <c r="G22" s="19"/>
      <c r="H22" s="19"/>
      <c r="I22" s="19"/>
      <c r="J22" s="19"/>
      <c r="K22" s="19"/>
      <c r="M22" s="30"/>
      <c r="N22" s="22"/>
      <c r="O22" s="22"/>
      <c r="P22" s="22"/>
      <c r="Q22" s="22"/>
      <c r="R22" s="22"/>
      <c r="S22" s="22"/>
      <c r="T22" s="31"/>
    </row>
    <row r="23" spans="2:20" x14ac:dyDescent="0.3">
      <c r="B23" s="19" t="s">
        <v>30</v>
      </c>
      <c r="C23" s="19"/>
      <c r="D23" s="19"/>
      <c r="E23" s="19"/>
      <c r="F23" s="19"/>
      <c r="G23" s="19"/>
      <c r="H23" s="19"/>
      <c r="I23" s="19"/>
      <c r="J23" s="19"/>
      <c r="K23" s="19"/>
      <c r="M23" s="30"/>
      <c r="N23" s="22"/>
      <c r="O23" s="22"/>
      <c r="P23" s="22"/>
      <c r="Q23" s="22"/>
      <c r="R23" s="22"/>
      <c r="S23" s="22"/>
      <c r="T23" s="31"/>
    </row>
    <row r="24" spans="2:20" x14ac:dyDescent="0.3">
      <c r="B24" s="19" t="s">
        <v>39</v>
      </c>
      <c r="C24" s="19"/>
      <c r="D24" s="19"/>
      <c r="E24" s="19"/>
      <c r="F24" s="19"/>
      <c r="G24" s="19"/>
      <c r="H24" s="19"/>
      <c r="I24" s="19"/>
      <c r="J24" s="19"/>
      <c r="K24" s="19"/>
      <c r="M24" s="30"/>
      <c r="N24" s="22"/>
      <c r="O24" s="22"/>
      <c r="P24" s="22"/>
      <c r="Q24" s="22"/>
      <c r="R24" s="22"/>
      <c r="S24" s="22"/>
      <c r="T24" s="31"/>
    </row>
    <row r="25" spans="2:20" x14ac:dyDescent="0.3">
      <c r="B25" s="19" t="s">
        <v>35</v>
      </c>
      <c r="C25" s="19"/>
      <c r="D25" s="19"/>
      <c r="E25" s="19"/>
      <c r="F25" s="19"/>
      <c r="G25" s="19"/>
      <c r="H25" s="19"/>
      <c r="I25" s="19"/>
      <c r="J25" s="19"/>
      <c r="K25" s="19"/>
      <c r="M25" s="30"/>
      <c r="N25" s="22"/>
      <c r="O25" s="22"/>
      <c r="P25" s="22"/>
      <c r="Q25" s="22"/>
      <c r="R25" s="22"/>
      <c r="S25" s="22"/>
      <c r="T25" s="31"/>
    </row>
    <row r="26" spans="2:20" x14ac:dyDescent="0.3">
      <c r="B26" s="19" t="s">
        <v>34</v>
      </c>
      <c r="C26" s="19"/>
      <c r="D26" s="19"/>
      <c r="E26" s="19"/>
      <c r="F26" s="19"/>
      <c r="G26" s="19"/>
      <c r="H26" s="19"/>
      <c r="I26" s="19"/>
      <c r="J26" s="19"/>
      <c r="K26" s="19"/>
      <c r="M26" s="30"/>
      <c r="N26" s="22"/>
      <c r="O26" s="22"/>
      <c r="P26" s="22"/>
      <c r="Q26" s="22"/>
      <c r="R26" s="22"/>
      <c r="S26" s="22"/>
      <c r="T26" s="31"/>
    </row>
    <row r="27" spans="2:20" x14ac:dyDescent="0.3">
      <c r="B27" s="19" t="s">
        <v>40</v>
      </c>
      <c r="C27" s="19"/>
      <c r="D27" s="19"/>
      <c r="E27" s="19"/>
      <c r="F27" s="19"/>
      <c r="G27" s="19"/>
      <c r="H27" s="19"/>
      <c r="I27" s="19"/>
      <c r="J27" s="19"/>
      <c r="K27" s="19"/>
      <c r="M27" s="32"/>
      <c r="N27" s="33"/>
      <c r="O27" s="33"/>
      <c r="P27" s="33"/>
      <c r="Q27" s="33"/>
      <c r="R27" s="33"/>
      <c r="S27" s="33"/>
      <c r="T27" s="34"/>
    </row>
    <row r="29" spans="2:20" x14ac:dyDescent="0.3">
      <c r="B29" s="21" t="s">
        <v>24</v>
      </c>
      <c r="C29" s="21"/>
      <c r="D29" s="2"/>
      <c r="E29" s="11" t="s">
        <v>115</v>
      </c>
      <c r="K29" s="27" t="e" vm="7">
        <v>#VALUE!</v>
      </c>
      <c r="L29" s="28"/>
      <c r="M29" s="28"/>
      <c r="N29" s="28"/>
      <c r="O29" s="28"/>
      <c r="P29" s="28"/>
      <c r="Q29" s="28"/>
      <c r="R29" s="28"/>
      <c r="S29" s="28"/>
      <c r="T29" s="29"/>
    </row>
    <row r="30" spans="2:20" x14ac:dyDescent="0.3">
      <c r="K30" s="30"/>
      <c r="L30" s="22"/>
      <c r="M30" s="22"/>
      <c r="N30" s="22"/>
      <c r="O30" s="22"/>
      <c r="P30" s="22"/>
      <c r="Q30" s="22"/>
      <c r="R30" s="22"/>
      <c r="S30" s="22"/>
      <c r="T30" s="31"/>
    </row>
    <row r="31" spans="2:20" x14ac:dyDescent="0.3">
      <c r="B31" s="19" t="s">
        <v>25</v>
      </c>
      <c r="C31" s="19"/>
      <c r="D31" s="19"/>
      <c r="E31" s="19"/>
      <c r="F31" s="19"/>
      <c r="K31" s="30"/>
      <c r="L31" s="22"/>
      <c r="M31" s="22"/>
      <c r="N31" s="22"/>
      <c r="O31" s="22"/>
      <c r="P31" s="22"/>
      <c r="Q31" s="22"/>
      <c r="R31" s="22"/>
      <c r="S31" s="22"/>
      <c r="T31" s="31"/>
    </row>
    <row r="32" spans="2:20" x14ac:dyDescent="0.3">
      <c r="K32" s="30"/>
      <c r="L32" s="22"/>
      <c r="M32" s="22"/>
      <c r="N32" s="22"/>
      <c r="O32" s="22"/>
      <c r="P32" s="22"/>
      <c r="Q32" s="22"/>
      <c r="R32" s="22"/>
      <c r="S32" s="22"/>
      <c r="T32" s="31"/>
    </row>
    <row r="33" spans="11:20" x14ac:dyDescent="0.3">
      <c r="K33" s="30"/>
      <c r="L33" s="22"/>
      <c r="M33" s="22"/>
      <c r="N33" s="22"/>
      <c r="O33" s="22"/>
      <c r="P33" s="22"/>
      <c r="Q33" s="22"/>
      <c r="R33" s="22"/>
      <c r="S33" s="22"/>
      <c r="T33" s="31"/>
    </row>
    <row r="34" spans="11:20" x14ac:dyDescent="0.3">
      <c r="K34" s="30"/>
      <c r="L34" s="22"/>
      <c r="M34" s="22"/>
      <c r="N34" s="22"/>
      <c r="O34" s="22"/>
      <c r="P34" s="22"/>
      <c r="Q34" s="22"/>
      <c r="R34" s="22"/>
      <c r="S34" s="22"/>
      <c r="T34" s="31"/>
    </row>
    <row r="35" spans="11:20" x14ac:dyDescent="0.3">
      <c r="K35" s="30"/>
      <c r="L35" s="22"/>
      <c r="M35" s="22"/>
      <c r="N35" s="22"/>
      <c r="O35" s="22"/>
      <c r="P35" s="22"/>
      <c r="Q35" s="22"/>
      <c r="R35" s="22"/>
      <c r="S35" s="22"/>
      <c r="T35" s="31"/>
    </row>
    <row r="36" spans="11:20" x14ac:dyDescent="0.3">
      <c r="K36" s="30"/>
      <c r="L36" s="22"/>
      <c r="M36" s="22"/>
      <c r="N36" s="22"/>
      <c r="O36" s="22"/>
      <c r="P36" s="22"/>
      <c r="Q36" s="22"/>
      <c r="R36" s="22"/>
      <c r="S36" s="22"/>
      <c r="T36" s="31"/>
    </row>
    <row r="37" spans="11:20" x14ac:dyDescent="0.3">
      <c r="K37" s="30"/>
      <c r="L37" s="22"/>
      <c r="M37" s="22"/>
      <c r="N37" s="22"/>
      <c r="O37" s="22"/>
      <c r="P37" s="22"/>
      <c r="Q37" s="22"/>
      <c r="R37" s="22"/>
      <c r="S37" s="22"/>
      <c r="T37" s="31"/>
    </row>
    <row r="38" spans="11:20" x14ac:dyDescent="0.3">
      <c r="K38" s="30"/>
      <c r="L38" s="22"/>
      <c r="M38" s="22"/>
      <c r="N38" s="22"/>
      <c r="O38" s="22"/>
      <c r="P38" s="22"/>
      <c r="Q38" s="22"/>
      <c r="R38" s="22"/>
      <c r="S38" s="22"/>
      <c r="T38" s="31"/>
    </row>
    <row r="39" spans="11:20" x14ac:dyDescent="0.3">
      <c r="K39" s="30"/>
      <c r="L39" s="22"/>
      <c r="M39" s="22"/>
      <c r="N39" s="22"/>
      <c r="O39" s="22"/>
      <c r="P39" s="22"/>
      <c r="Q39" s="22"/>
      <c r="R39" s="22"/>
      <c r="S39" s="22"/>
      <c r="T39" s="31"/>
    </row>
    <row r="40" spans="11:20" x14ac:dyDescent="0.3">
      <c r="K40" s="30"/>
      <c r="L40" s="22"/>
      <c r="M40" s="22"/>
      <c r="N40" s="22"/>
      <c r="O40" s="22"/>
      <c r="P40" s="22"/>
      <c r="Q40" s="22"/>
      <c r="R40" s="22"/>
      <c r="S40" s="22"/>
      <c r="T40" s="31"/>
    </row>
    <row r="41" spans="11:20" x14ac:dyDescent="0.3">
      <c r="K41" s="30"/>
      <c r="L41" s="22"/>
      <c r="M41" s="22"/>
      <c r="N41" s="22"/>
      <c r="O41" s="22"/>
      <c r="P41" s="22"/>
      <c r="Q41" s="22"/>
      <c r="R41" s="22"/>
      <c r="S41" s="22"/>
      <c r="T41" s="31"/>
    </row>
    <row r="42" spans="11:20" x14ac:dyDescent="0.3">
      <c r="K42" s="30"/>
      <c r="L42" s="22"/>
      <c r="M42" s="22"/>
      <c r="N42" s="22"/>
      <c r="O42" s="22"/>
      <c r="P42" s="22"/>
      <c r="Q42" s="22"/>
      <c r="R42" s="22"/>
      <c r="S42" s="22"/>
      <c r="T42" s="31"/>
    </row>
    <row r="43" spans="11:20" x14ac:dyDescent="0.3">
      <c r="K43" s="30"/>
      <c r="L43" s="22"/>
      <c r="M43" s="22"/>
      <c r="N43" s="22"/>
      <c r="O43" s="22"/>
      <c r="P43" s="22"/>
      <c r="Q43" s="22"/>
      <c r="R43" s="22"/>
      <c r="S43" s="22"/>
      <c r="T43" s="31"/>
    </row>
    <row r="44" spans="11:20" x14ac:dyDescent="0.3">
      <c r="K44" s="30"/>
      <c r="L44" s="22"/>
      <c r="M44" s="22"/>
      <c r="N44" s="22"/>
      <c r="O44" s="22"/>
      <c r="P44" s="22"/>
      <c r="Q44" s="22"/>
      <c r="R44" s="22"/>
      <c r="S44" s="22"/>
      <c r="T44" s="31"/>
    </row>
    <row r="45" spans="11:20" x14ac:dyDescent="0.3">
      <c r="K45" s="30"/>
      <c r="L45" s="22"/>
      <c r="M45" s="22"/>
      <c r="N45" s="22"/>
      <c r="O45" s="22"/>
      <c r="P45" s="22"/>
      <c r="Q45" s="22"/>
      <c r="R45" s="22"/>
      <c r="S45" s="22"/>
      <c r="T45" s="31"/>
    </row>
    <row r="46" spans="11:20" x14ac:dyDescent="0.3">
      <c r="K46" s="30"/>
      <c r="L46" s="22"/>
      <c r="M46" s="22"/>
      <c r="N46" s="22"/>
      <c r="O46" s="22"/>
      <c r="P46" s="22"/>
      <c r="Q46" s="22"/>
      <c r="R46" s="22"/>
      <c r="S46" s="22"/>
      <c r="T46" s="31"/>
    </row>
    <row r="47" spans="11:20" x14ac:dyDescent="0.3">
      <c r="K47" s="30"/>
      <c r="L47" s="22"/>
      <c r="M47" s="22"/>
      <c r="N47" s="22"/>
      <c r="O47" s="22"/>
      <c r="P47" s="22"/>
      <c r="Q47" s="22"/>
      <c r="R47" s="22"/>
      <c r="S47" s="22"/>
      <c r="T47" s="31"/>
    </row>
    <row r="48" spans="11:20" x14ac:dyDescent="0.3">
      <c r="K48" s="32"/>
      <c r="L48" s="33"/>
      <c r="M48" s="33"/>
      <c r="N48" s="33"/>
      <c r="O48" s="33"/>
      <c r="P48" s="33"/>
      <c r="Q48" s="33"/>
      <c r="R48" s="33"/>
      <c r="S48" s="33"/>
      <c r="T48" s="34"/>
    </row>
  </sheetData>
  <mergeCells count="18">
    <mergeCell ref="B2:C5"/>
    <mergeCell ref="D3:T4"/>
    <mergeCell ref="B7:H7"/>
    <mergeCell ref="J7:K7"/>
    <mergeCell ref="M7:T19"/>
    <mergeCell ref="B29:C29"/>
    <mergeCell ref="K29:T48"/>
    <mergeCell ref="B31:F31"/>
    <mergeCell ref="B20:C20"/>
    <mergeCell ref="J20:J21"/>
    <mergeCell ref="K20:K21"/>
    <mergeCell ref="M21:T27"/>
    <mergeCell ref="B22:K22"/>
    <mergeCell ref="B23:K23"/>
    <mergeCell ref="B24:K24"/>
    <mergeCell ref="B25:K25"/>
    <mergeCell ref="B26:K26"/>
    <mergeCell ref="B27:K2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0A05C1-8947-4B44-BFBD-67F977742FCE}">
  <dimension ref="B2:T48"/>
  <sheetViews>
    <sheetView showGridLines="0" topLeftCell="B19" zoomScale="107" workbookViewId="0">
      <selection activeCell="E35" sqref="E35"/>
    </sheetView>
  </sheetViews>
  <sheetFormatPr defaultRowHeight="15.6" x14ac:dyDescent="0.3"/>
  <cols>
    <col min="1" max="1" width="2.77734375" style="1" customWidth="1"/>
    <col min="2" max="2" width="7.6640625" style="1" bestFit="1" customWidth="1"/>
    <col min="3" max="3" width="11.88671875" style="1" bestFit="1" customWidth="1"/>
    <col min="4" max="4" width="17.88671875" style="1" customWidth="1"/>
    <col min="5" max="5" width="15.109375" style="1" bestFit="1" customWidth="1"/>
    <col min="6" max="6" width="12.21875" style="1" bestFit="1" customWidth="1"/>
    <col min="7" max="7" width="14.88671875" style="1" bestFit="1" customWidth="1"/>
    <col min="8" max="8" width="6.109375" style="3" bestFit="1" customWidth="1"/>
    <col min="9" max="9" width="2.88671875" style="1" customWidth="1"/>
    <col min="10" max="10" width="7.88671875" style="1" customWidth="1"/>
    <col min="11" max="11" width="6.77734375" style="1" customWidth="1"/>
    <col min="12" max="12" width="2.5546875" style="1" customWidth="1"/>
    <col min="13" max="16384" width="8.88671875" style="1"/>
  </cols>
  <sheetData>
    <row r="2" spans="2:20" x14ac:dyDescent="0.3">
      <c r="B2" s="22" t="e" vm="1">
        <v>#VALUE!</v>
      </c>
      <c r="C2" s="22"/>
    </row>
    <row r="3" spans="2:20" ht="15.6" customHeight="1" x14ac:dyDescent="0.3">
      <c r="B3" s="22"/>
      <c r="C3" s="22"/>
      <c r="D3" s="23" t="s">
        <v>109</v>
      </c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</row>
    <row r="4" spans="2:20" x14ac:dyDescent="0.3">
      <c r="B4" s="22"/>
      <c r="C4" s="22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</row>
    <row r="5" spans="2:20" x14ac:dyDescent="0.3">
      <c r="B5" s="22"/>
      <c r="C5" s="22"/>
      <c r="D5" s="2"/>
      <c r="E5" s="2"/>
      <c r="F5" s="2"/>
      <c r="G5" s="2"/>
      <c r="H5" s="2"/>
    </row>
    <row r="7" spans="2:20" ht="15.6" customHeight="1" x14ac:dyDescent="0.3">
      <c r="B7" s="21" t="s">
        <v>12</v>
      </c>
      <c r="C7" s="21"/>
      <c r="D7" s="21"/>
      <c r="E7" s="21"/>
      <c r="F7" s="21"/>
      <c r="G7" s="21"/>
      <c r="H7" s="21"/>
      <c r="J7" s="37"/>
      <c r="K7" s="37"/>
      <c r="M7" s="27"/>
      <c r="N7" s="28"/>
      <c r="O7" s="28"/>
      <c r="P7" s="28"/>
      <c r="Q7" s="28"/>
      <c r="R7" s="28"/>
      <c r="S7" s="28"/>
      <c r="T7" s="29"/>
    </row>
    <row r="8" spans="2:20" s="6" customFormat="1" ht="31.2" x14ac:dyDescent="0.3">
      <c r="B8" s="7" t="s">
        <v>0</v>
      </c>
      <c r="C8" s="7" t="s">
        <v>42</v>
      </c>
      <c r="D8" s="7" t="s">
        <v>41</v>
      </c>
      <c r="E8" s="7" t="s">
        <v>6</v>
      </c>
      <c r="F8" s="7" t="s">
        <v>3</v>
      </c>
      <c r="G8" s="7" t="s">
        <v>11</v>
      </c>
      <c r="H8" s="8" t="s">
        <v>7</v>
      </c>
      <c r="J8" s="9" t="s">
        <v>27</v>
      </c>
      <c r="K8" s="12">
        <f>AVERAGE(H9:H18)</f>
        <v>0.97275999999999985</v>
      </c>
      <c r="M8" s="30"/>
      <c r="N8" s="22"/>
      <c r="O8" s="22"/>
      <c r="P8" s="22"/>
      <c r="Q8" s="22"/>
      <c r="R8" s="22"/>
      <c r="S8" s="22"/>
      <c r="T8" s="31"/>
    </row>
    <row r="9" spans="2:20" x14ac:dyDescent="0.3">
      <c r="B9" s="10">
        <v>1</v>
      </c>
      <c r="C9" s="10">
        <v>6.35</v>
      </c>
      <c r="D9" s="10">
        <v>1</v>
      </c>
      <c r="E9" s="10">
        <v>1</v>
      </c>
      <c r="F9" s="10">
        <v>1</v>
      </c>
      <c r="G9" s="10">
        <v>782</v>
      </c>
      <c r="H9" s="13">
        <f xml:space="preserve"> (0.5 * D9 + 0.2 * E9 + 0.2 * F9 + 0.1 * IF(G9 &lt;= 300, 1, MAX(0, 1 - (G9 - 300) / 1500))) / 1</f>
        <v>0.96786666666666654</v>
      </c>
      <c r="K9" s="3"/>
      <c r="M9" s="30"/>
      <c r="N9" s="22"/>
      <c r="O9" s="22"/>
      <c r="P9" s="22"/>
      <c r="Q9" s="22"/>
      <c r="R9" s="22"/>
      <c r="S9" s="22"/>
      <c r="T9" s="31"/>
    </row>
    <row r="10" spans="2:20" x14ac:dyDescent="0.3">
      <c r="B10" s="10">
        <v>2</v>
      </c>
      <c r="C10" s="10">
        <v>7.25</v>
      </c>
      <c r="D10" s="10">
        <v>1</v>
      </c>
      <c r="E10" s="10">
        <v>1</v>
      </c>
      <c r="F10" s="10">
        <v>1</v>
      </c>
      <c r="G10" s="10">
        <v>320</v>
      </c>
      <c r="H10" s="13">
        <f t="shared" ref="H10:H18" si="0" xml:space="preserve"> (0.5 * D10 + 0.2 * E10 + 0.2 * F10 + 0.1 * IF(G10 &lt;= 300, 1, MAX(0, 1 - (G10 - 300) / 1500))) / 1</f>
        <v>0.99866666666666659</v>
      </c>
      <c r="K10" s="3"/>
      <c r="M10" s="30"/>
      <c r="N10" s="22"/>
      <c r="O10" s="22"/>
      <c r="P10" s="22"/>
      <c r="Q10" s="22"/>
      <c r="R10" s="22"/>
      <c r="S10" s="22"/>
      <c r="T10" s="31"/>
    </row>
    <row r="11" spans="2:20" x14ac:dyDescent="0.3">
      <c r="B11" s="10">
        <v>3</v>
      </c>
      <c r="C11" s="10">
        <v>5.87</v>
      </c>
      <c r="D11" s="10">
        <v>1</v>
      </c>
      <c r="E11" s="10">
        <v>1</v>
      </c>
      <c r="F11" s="10">
        <v>1</v>
      </c>
      <c r="G11" s="10">
        <v>351</v>
      </c>
      <c r="H11" s="13">
        <f t="shared" si="0"/>
        <v>0.99659999999999993</v>
      </c>
      <c r="K11" s="3"/>
      <c r="M11" s="30"/>
      <c r="N11" s="22"/>
      <c r="O11" s="22"/>
      <c r="P11" s="22"/>
      <c r="Q11" s="22"/>
      <c r="R11" s="22"/>
      <c r="S11" s="22"/>
      <c r="T11" s="31"/>
    </row>
    <row r="12" spans="2:20" x14ac:dyDescent="0.3">
      <c r="B12" s="10">
        <v>4</v>
      </c>
      <c r="C12" s="10">
        <v>6.12</v>
      </c>
      <c r="D12" s="10">
        <v>1</v>
      </c>
      <c r="E12" s="10">
        <v>1</v>
      </c>
      <c r="F12" s="10">
        <v>1</v>
      </c>
      <c r="G12" s="10">
        <v>1011</v>
      </c>
      <c r="H12" s="13">
        <f t="shared" si="0"/>
        <v>0.95259999999999989</v>
      </c>
      <c r="K12" s="3"/>
      <c r="M12" s="30"/>
      <c r="N12" s="22"/>
      <c r="O12" s="22"/>
      <c r="P12" s="22"/>
      <c r="Q12" s="22"/>
      <c r="R12" s="22"/>
      <c r="S12" s="22"/>
      <c r="T12" s="31"/>
    </row>
    <row r="13" spans="2:20" x14ac:dyDescent="0.3">
      <c r="B13" s="10">
        <v>5</v>
      </c>
      <c r="C13" s="10">
        <v>7.56</v>
      </c>
      <c r="D13" s="10">
        <v>1</v>
      </c>
      <c r="E13" s="10">
        <v>1</v>
      </c>
      <c r="F13" s="10">
        <v>1</v>
      </c>
      <c r="G13" s="10">
        <v>345</v>
      </c>
      <c r="H13" s="13">
        <f t="shared" si="0"/>
        <v>0.99699999999999989</v>
      </c>
      <c r="K13" s="3"/>
      <c r="M13" s="30"/>
      <c r="N13" s="22"/>
      <c r="O13" s="22"/>
      <c r="P13" s="22"/>
      <c r="Q13" s="22"/>
      <c r="R13" s="22"/>
      <c r="S13" s="22"/>
      <c r="T13" s="31"/>
    </row>
    <row r="14" spans="2:20" x14ac:dyDescent="0.3">
      <c r="B14" s="10">
        <v>6</v>
      </c>
      <c r="C14" s="10">
        <v>6.89</v>
      </c>
      <c r="D14" s="10">
        <v>1</v>
      </c>
      <c r="E14" s="10">
        <v>1</v>
      </c>
      <c r="F14" s="10">
        <v>1</v>
      </c>
      <c r="G14" s="10">
        <v>801</v>
      </c>
      <c r="H14" s="13">
        <f t="shared" si="0"/>
        <v>0.9665999999999999</v>
      </c>
      <c r="K14" s="3"/>
      <c r="M14" s="30"/>
      <c r="N14" s="22"/>
      <c r="O14" s="22"/>
      <c r="P14" s="22"/>
      <c r="Q14" s="22"/>
      <c r="R14" s="22"/>
      <c r="S14" s="22"/>
      <c r="T14" s="31"/>
    </row>
    <row r="15" spans="2:20" x14ac:dyDescent="0.3">
      <c r="B15" s="10">
        <v>7</v>
      </c>
      <c r="C15" s="10">
        <v>5.45</v>
      </c>
      <c r="D15" s="10">
        <v>1</v>
      </c>
      <c r="E15" s="10">
        <v>1</v>
      </c>
      <c r="F15" s="10">
        <v>1</v>
      </c>
      <c r="G15" s="10">
        <v>298</v>
      </c>
      <c r="H15" s="13">
        <f t="shared" si="0"/>
        <v>0.99999999999999989</v>
      </c>
      <c r="K15" s="3"/>
      <c r="M15" s="30"/>
      <c r="N15" s="22"/>
      <c r="O15" s="22"/>
      <c r="P15" s="22"/>
      <c r="Q15" s="22"/>
      <c r="R15" s="22"/>
      <c r="S15" s="22"/>
      <c r="T15" s="31"/>
    </row>
    <row r="16" spans="2:20" x14ac:dyDescent="0.3">
      <c r="B16" s="10">
        <v>8</v>
      </c>
      <c r="C16" s="10">
        <v>7.34</v>
      </c>
      <c r="D16" s="10">
        <v>1</v>
      </c>
      <c r="E16" s="10">
        <v>1</v>
      </c>
      <c r="F16" s="10">
        <v>1</v>
      </c>
      <c r="G16" s="10">
        <v>1273</v>
      </c>
      <c r="H16" s="13">
        <f t="shared" si="0"/>
        <v>0.93513333333333326</v>
      </c>
      <c r="K16" s="3"/>
      <c r="M16" s="30"/>
      <c r="N16" s="22"/>
      <c r="O16" s="22"/>
      <c r="P16" s="22"/>
      <c r="Q16" s="22"/>
      <c r="R16" s="22"/>
      <c r="S16" s="22"/>
      <c r="T16" s="31"/>
    </row>
    <row r="17" spans="2:20" x14ac:dyDescent="0.3">
      <c r="B17" s="10">
        <v>9</v>
      </c>
      <c r="C17" s="10">
        <v>6.78</v>
      </c>
      <c r="D17" s="10">
        <v>1</v>
      </c>
      <c r="E17" s="10">
        <v>1</v>
      </c>
      <c r="F17" s="10">
        <v>1</v>
      </c>
      <c r="G17" s="10">
        <v>917</v>
      </c>
      <c r="H17" s="13">
        <f t="shared" si="0"/>
        <v>0.95886666666666653</v>
      </c>
      <c r="K17" s="3"/>
      <c r="M17" s="30"/>
      <c r="N17" s="22"/>
      <c r="O17" s="22"/>
      <c r="P17" s="22"/>
      <c r="Q17" s="22"/>
      <c r="R17" s="22"/>
      <c r="S17" s="22"/>
      <c r="T17" s="31"/>
    </row>
    <row r="18" spans="2:20" x14ac:dyDescent="0.3">
      <c r="B18" s="10">
        <v>10</v>
      </c>
      <c r="C18" s="10">
        <v>5.92</v>
      </c>
      <c r="D18" s="10">
        <v>1</v>
      </c>
      <c r="E18" s="10">
        <v>1</v>
      </c>
      <c r="F18" s="10">
        <v>1</v>
      </c>
      <c r="G18" s="10">
        <v>986</v>
      </c>
      <c r="H18" s="13">
        <f t="shared" si="0"/>
        <v>0.9542666666666666</v>
      </c>
      <c r="K18" s="3"/>
      <c r="M18" s="30"/>
      <c r="N18" s="22"/>
      <c r="O18" s="22"/>
      <c r="P18" s="22"/>
      <c r="Q18" s="22"/>
      <c r="R18" s="22"/>
      <c r="S18" s="22"/>
      <c r="T18" s="31"/>
    </row>
    <row r="19" spans="2:20" x14ac:dyDescent="0.3">
      <c r="M19" s="32"/>
      <c r="N19" s="33"/>
      <c r="O19" s="33"/>
      <c r="P19" s="33"/>
      <c r="Q19" s="33"/>
      <c r="R19" s="33"/>
      <c r="S19" s="33"/>
      <c r="T19" s="34"/>
    </row>
    <row r="20" spans="2:20" x14ac:dyDescent="0.3">
      <c r="B20" s="21" t="s">
        <v>1</v>
      </c>
      <c r="C20" s="21"/>
      <c r="J20" s="35"/>
      <c r="K20" s="36"/>
    </row>
    <row r="21" spans="2:20" x14ac:dyDescent="0.3">
      <c r="J21" s="35"/>
      <c r="K21" s="36"/>
      <c r="M21" s="27" t="e" vm="8">
        <v>#VALUE!</v>
      </c>
      <c r="N21" s="28"/>
      <c r="O21" s="28"/>
      <c r="P21" s="28"/>
      <c r="Q21" s="28"/>
      <c r="R21" s="28"/>
      <c r="S21" s="28"/>
      <c r="T21" s="29"/>
    </row>
    <row r="22" spans="2:20" x14ac:dyDescent="0.3">
      <c r="B22" s="19" t="s">
        <v>43</v>
      </c>
      <c r="C22" s="19"/>
      <c r="D22" s="19"/>
      <c r="E22" s="19"/>
      <c r="F22" s="19"/>
      <c r="G22" s="19"/>
      <c r="H22" s="19"/>
      <c r="I22" s="19"/>
      <c r="J22" s="19"/>
      <c r="K22" s="19"/>
      <c r="M22" s="30"/>
      <c r="N22" s="22"/>
      <c r="O22" s="22"/>
      <c r="P22" s="22"/>
      <c r="Q22" s="22"/>
      <c r="R22" s="22"/>
      <c r="S22" s="22"/>
      <c r="T22" s="31"/>
    </row>
    <row r="23" spans="2:20" x14ac:dyDescent="0.3">
      <c r="B23" s="19" t="s">
        <v>30</v>
      </c>
      <c r="C23" s="19"/>
      <c r="D23" s="19"/>
      <c r="E23" s="19"/>
      <c r="F23" s="19"/>
      <c r="G23" s="19"/>
      <c r="H23" s="19"/>
      <c r="I23" s="19"/>
      <c r="J23" s="19"/>
      <c r="K23" s="19"/>
      <c r="M23" s="30"/>
      <c r="N23" s="22"/>
      <c r="O23" s="22"/>
      <c r="P23" s="22"/>
      <c r="Q23" s="22"/>
      <c r="R23" s="22"/>
      <c r="S23" s="22"/>
      <c r="T23" s="31"/>
    </row>
    <row r="24" spans="2:20" x14ac:dyDescent="0.3">
      <c r="B24" s="19" t="s">
        <v>45</v>
      </c>
      <c r="C24" s="19"/>
      <c r="D24" s="19"/>
      <c r="E24" s="19"/>
      <c r="F24" s="19"/>
      <c r="G24" s="19"/>
      <c r="H24" s="19"/>
      <c r="I24" s="19"/>
      <c r="J24" s="19"/>
      <c r="K24" s="19"/>
      <c r="M24" s="30"/>
      <c r="N24" s="22"/>
      <c r="O24" s="22"/>
      <c r="P24" s="22"/>
      <c r="Q24" s="22"/>
      <c r="R24" s="22"/>
      <c r="S24" s="22"/>
      <c r="T24" s="31"/>
    </row>
    <row r="25" spans="2:20" x14ac:dyDescent="0.3">
      <c r="B25" s="19" t="s">
        <v>35</v>
      </c>
      <c r="C25" s="19"/>
      <c r="D25" s="19"/>
      <c r="E25" s="19"/>
      <c r="F25" s="19"/>
      <c r="G25" s="19"/>
      <c r="H25" s="19"/>
      <c r="I25" s="19"/>
      <c r="J25" s="19"/>
      <c r="K25" s="19"/>
      <c r="M25" s="30"/>
      <c r="N25" s="22"/>
      <c r="O25" s="22"/>
      <c r="P25" s="22"/>
      <c r="Q25" s="22"/>
      <c r="R25" s="22"/>
      <c r="S25" s="22"/>
      <c r="T25" s="31"/>
    </row>
    <row r="26" spans="2:20" x14ac:dyDescent="0.3">
      <c r="B26" s="19" t="s">
        <v>34</v>
      </c>
      <c r="C26" s="19"/>
      <c r="D26" s="19"/>
      <c r="E26" s="19"/>
      <c r="F26" s="19"/>
      <c r="G26" s="19"/>
      <c r="H26" s="19"/>
      <c r="I26" s="19"/>
      <c r="J26" s="19"/>
      <c r="K26" s="19"/>
      <c r="M26" s="30"/>
      <c r="N26" s="22"/>
      <c r="O26" s="22"/>
      <c r="P26" s="22"/>
      <c r="Q26" s="22"/>
      <c r="R26" s="22"/>
      <c r="S26" s="22"/>
      <c r="T26" s="31"/>
    </row>
    <row r="27" spans="2:20" x14ac:dyDescent="0.3">
      <c r="B27" s="19" t="s">
        <v>44</v>
      </c>
      <c r="C27" s="19"/>
      <c r="D27" s="19"/>
      <c r="E27" s="19"/>
      <c r="F27" s="19"/>
      <c r="G27" s="19"/>
      <c r="H27" s="19"/>
      <c r="I27" s="19"/>
      <c r="J27" s="19"/>
      <c r="K27" s="19"/>
      <c r="M27" s="32"/>
      <c r="N27" s="33"/>
      <c r="O27" s="33"/>
      <c r="P27" s="33"/>
      <c r="Q27" s="33"/>
      <c r="R27" s="33"/>
      <c r="S27" s="33"/>
      <c r="T27" s="34"/>
    </row>
    <row r="29" spans="2:20" x14ac:dyDescent="0.3">
      <c r="B29" s="21" t="s">
        <v>24</v>
      </c>
      <c r="C29" s="21"/>
      <c r="D29" s="21"/>
      <c r="F29" s="11" t="s">
        <v>111</v>
      </c>
      <c r="G29" s="11"/>
      <c r="K29" s="27" t="e" vm="9">
        <v>#VALUE!</v>
      </c>
      <c r="L29" s="28"/>
      <c r="M29" s="28"/>
      <c r="N29" s="28"/>
      <c r="O29" s="28"/>
      <c r="P29" s="28"/>
      <c r="Q29" s="28"/>
      <c r="R29" s="28"/>
      <c r="S29" s="28"/>
      <c r="T29" s="29"/>
    </row>
    <row r="30" spans="2:20" x14ac:dyDescent="0.3">
      <c r="K30" s="30"/>
      <c r="L30" s="22"/>
      <c r="M30" s="22"/>
      <c r="N30" s="22"/>
      <c r="O30" s="22"/>
      <c r="P30" s="22"/>
      <c r="Q30" s="22"/>
      <c r="R30" s="22"/>
      <c r="S30" s="22"/>
      <c r="T30" s="31"/>
    </row>
    <row r="31" spans="2:20" x14ac:dyDescent="0.3">
      <c r="B31" s="19" t="s">
        <v>25</v>
      </c>
      <c r="C31" s="19"/>
      <c r="D31" s="19"/>
      <c r="E31" s="19"/>
      <c r="F31" s="19"/>
      <c r="K31" s="30"/>
      <c r="L31" s="22"/>
      <c r="M31" s="22"/>
      <c r="N31" s="22"/>
      <c r="O31" s="22"/>
      <c r="P31" s="22"/>
      <c r="Q31" s="22"/>
      <c r="R31" s="22"/>
      <c r="S31" s="22"/>
      <c r="T31" s="31"/>
    </row>
    <row r="32" spans="2:20" x14ac:dyDescent="0.3">
      <c r="K32" s="30"/>
      <c r="L32" s="22"/>
      <c r="M32" s="22"/>
      <c r="N32" s="22"/>
      <c r="O32" s="22"/>
      <c r="P32" s="22"/>
      <c r="Q32" s="22"/>
      <c r="R32" s="22"/>
      <c r="S32" s="22"/>
      <c r="T32" s="31"/>
    </row>
    <row r="33" spans="11:20" x14ac:dyDescent="0.3">
      <c r="K33" s="30"/>
      <c r="L33" s="22"/>
      <c r="M33" s="22"/>
      <c r="N33" s="22"/>
      <c r="O33" s="22"/>
      <c r="P33" s="22"/>
      <c r="Q33" s="22"/>
      <c r="R33" s="22"/>
      <c r="S33" s="22"/>
      <c r="T33" s="31"/>
    </row>
    <row r="34" spans="11:20" x14ac:dyDescent="0.3">
      <c r="K34" s="30"/>
      <c r="L34" s="22"/>
      <c r="M34" s="22"/>
      <c r="N34" s="22"/>
      <c r="O34" s="22"/>
      <c r="P34" s="22"/>
      <c r="Q34" s="22"/>
      <c r="R34" s="22"/>
      <c r="S34" s="22"/>
      <c r="T34" s="31"/>
    </row>
    <row r="35" spans="11:20" x14ac:dyDescent="0.3">
      <c r="K35" s="30"/>
      <c r="L35" s="22"/>
      <c r="M35" s="22"/>
      <c r="N35" s="22"/>
      <c r="O35" s="22"/>
      <c r="P35" s="22"/>
      <c r="Q35" s="22"/>
      <c r="R35" s="22"/>
      <c r="S35" s="22"/>
      <c r="T35" s="31"/>
    </row>
    <row r="36" spans="11:20" x14ac:dyDescent="0.3">
      <c r="K36" s="30"/>
      <c r="L36" s="22"/>
      <c r="M36" s="22"/>
      <c r="N36" s="22"/>
      <c r="O36" s="22"/>
      <c r="P36" s="22"/>
      <c r="Q36" s="22"/>
      <c r="R36" s="22"/>
      <c r="S36" s="22"/>
      <c r="T36" s="31"/>
    </row>
    <row r="37" spans="11:20" x14ac:dyDescent="0.3">
      <c r="K37" s="30"/>
      <c r="L37" s="22"/>
      <c r="M37" s="22"/>
      <c r="N37" s="22"/>
      <c r="O37" s="22"/>
      <c r="P37" s="22"/>
      <c r="Q37" s="22"/>
      <c r="R37" s="22"/>
      <c r="S37" s="22"/>
      <c r="T37" s="31"/>
    </row>
    <row r="38" spans="11:20" x14ac:dyDescent="0.3">
      <c r="K38" s="30"/>
      <c r="L38" s="22"/>
      <c r="M38" s="22"/>
      <c r="N38" s="22"/>
      <c r="O38" s="22"/>
      <c r="P38" s="22"/>
      <c r="Q38" s="22"/>
      <c r="R38" s="22"/>
      <c r="S38" s="22"/>
      <c r="T38" s="31"/>
    </row>
    <row r="39" spans="11:20" x14ac:dyDescent="0.3">
      <c r="K39" s="30"/>
      <c r="L39" s="22"/>
      <c r="M39" s="22"/>
      <c r="N39" s="22"/>
      <c r="O39" s="22"/>
      <c r="P39" s="22"/>
      <c r="Q39" s="22"/>
      <c r="R39" s="22"/>
      <c r="S39" s="22"/>
      <c r="T39" s="31"/>
    </row>
    <row r="40" spans="11:20" x14ac:dyDescent="0.3">
      <c r="K40" s="30"/>
      <c r="L40" s="22"/>
      <c r="M40" s="22"/>
      <c r="N40" s="22"/>
      <c r="O40" s="22"/>
      <c r="P40" s="22"/>
      <c r="Q40" s="22"/>
      <c r="R40" s="22"/>
      <c r="S40" s="22"/>
      <c r="T40" s="31"/>
    </row>
    <row r="41" spans="11:20" x14ac:dyDescent="0.3">
      <c r="K41" s="30"/>
      <c r="L41" s="22"/>
      <c r="M41" s="22"/>
      <c r="N41" s="22"/>
      <c r="O41" s="22"/>
      <c r="P41" s="22"/>
      <c r="Q41" s="22"/>
      <c r="R41" s="22"/>
      <c r="S41" s="22"/>
      <c r="T41" s="31"/>
    </row>
    <row r="42" spans="11:20" x14ac:dyDescent="0.3">
      <c r="K42" s="30"/>
      <c r="L42" s="22"/>
      <c r="M42" s="22"/>
      <c r="N42" s="22"/>
      <c r="O42" s="22"/>
      <c r="P42" s="22"/>
      <c r="Q42" s="22"/>
      <c r="R42" s="22"/>
      <c r="S42" s="22"/>
      <c r="T42" s="31"/>
    </row>
    <row r="43" spans="11:20" x14ac:dyDescent="0.3">
      <c r="K43" s="30"/>
      <c r="L43" s="22"/>
      <c r="M43" s="22"/>
      <c r="N43" s="22"/>
      <c r="O43" s="22"/>
      <c r="P43" s="22"/>
      <c r="Q43" s="22"/>
      <c r="R43" s="22"/>
      <c r="S43" s="22"/>
      <c r="T43" s="31"/>
    </row>
    <row r="44" spans="11:20" x14ac:dyDescent="0.3">
      <c r="K44" s="30"/>
      <c r="L44" s="22"/>
      <c r="M44" s="22"/>
      <c r="N44" s="22"/>
      <c r="O44" s="22"/>
      <c r="P44" s="22"/>
      <c r="Q44" s="22"/>
      <c r="R44" s="22"/>
      <c r="S44" s="22"/>
      <c r="T44" s="31"/>
    </row>
    <row r="45" spans="11:20" x14ac:dyDescent="0.3">
      <c r="K45" s="30"/>
      <c r="L45" s="22"/>
      <c r="M45" s="22"/>
      <c r="N45" s="22"/>
      <c r="O45" s="22"/>
      <c r="P45" s="22"/>
      <c r="Q45" s="22"/>
      <c r="R45" s="22"/>
      <c r="S45" s="22"/>
      <c r="T45" s="31"/>
    </row>
    <row r="46" spans="11:20" x14ac:dyDescent="0.3">
      <c r="K46" s="30"/>
      <c r="L46" s="22"/>
      <c r="M46" s="22"/>
      <c r="N46" s="22"/>
      <c r="O46" s="22"/>
      <c r="P46" s="22"/>
      <c r="Q46" s="22"/>
      <c r="R46" s="22"/>
      <c r="S46" s="22"/>
      <c r="T46" s="31"/>
    </row>
    <row r="47" spans="11:20" x14ac:dyDescent="0.3">
      <c r="K47" s="30"/>
      <c r="L47" s="22"/>
      <c r="M47" s="22"/>
      <c r="N47" s="22"/>
      <c r="O47" s="22"/>
      <c r="P47" s="22"/>
      <c r="Q47" s="22"/>
      <c r="R47" s="22"/>
      <c r="S47" s="22"/>
      <c r="T47" s="31"/>
    </row>
    <row r="48" spans="11:20" x14ac:dyDescent="0.3">
      <c r="K48" s="32"/>
      <c r="L48" s="33"/>
      <c r="M48" s="33"/>
      <c r="N48" s="33"/>
      <c r="O48" s="33"/>
      <c r="P48" s="33"/>
      <c r="Q48" s="33"/>
      <c r="R48" s="33"/>
      <c r="S48" s="33"/>
      <c r="T48" s="34"/>
    </row>
  </sheetData>
  <mergeCells count="18">
    <mergeCell ref="B26:K26"/>
    <mergeCell ref="B27:K27"/>
    <mergeCell ref="B2:C5"/>
    <mergeCell ref="D3:T4"/>
    <mergeCell ref="B7:H7"/>
    <mergeCell ref="J7:K7"/>
    <mergeCell ref="B29:D29"/>
    <mergeCell ref="K29:T48"/>
    <mergeCell ref="B31:F31"/>
    <mergeCell ref="M7:T19"/>
    <mergeCell ref="B20:C20"/>
    <mergeCell ref="J20:J21"/>
    <mergeCell ref="K20:K21"/>
    <mergeCell ref="M21:T27"/>
    <mergeCell ref="B22:K22"/>
    <mergeCell ref="B23:K23"/>
    <mergeCell ref="B24:K24"/>
    <mergeCell ref="B25:K25"/>
  </mergeCells>
  <phoneticPr fontId="1" type="noConversion"/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DFDC51-2BCB-4C2E-A563-DF3C27CCB7BE}">
  <dimension ref="B2:U48"/>
  <sheetViews>
    <sheetView showGridLines="0" topLeftCell="C16" zoomScale="102" workbookViewId="0">
      <selection activeCell="B31" sqref="B31:G31"/>
    </sheetView>
  </sheetViews>
  <sheetFormatPr defaultRowHeight="15.6" x14ac:dyDescent="0.3"/>
  <cols>
    <col min="1" max="1" width="2.77734375" style="1" customWidth="1"/>
    <col min="2" max="2" width="7.6640625" style="1" bestFit="1" customWidth="1"/>
    <col min="3" max="4" width="12.77734375" style="1" customWidth="1"/>
    <col min="5" max="5" width="14.109375" style="1" customWidth="1"/>
    <col min="6" max="6" width="15.109375" style="1" bestFit="1" customWidth="1"/>
    <col min="7" max="7" width="12.21875" style="1" bestFit="1" customWidth="1"/>
    <col min="8" max="8" width="14.88671875" style="1" bestFit="1" customWidth="1"/>
    <col min="9" max="9" width="6.109375" style="3" bestFit="1" customWidth="1"/>
    <col min="10" max="10" width="2.88671875" style="1" customWidth="1"/>
    <col min="11" max="11" width="7.88671875" style="1" customWidth="1"/>
    <col min="12" max="12" width="6.77734375" style="1" customWidth="1"/>
    <col min="13" max="13" width="2.5546875" style="1" customWidth="1"/>
    <col min="14" max="16384" width="8.88671875" style="1"/>
  </cols>
  <sheetData>
    <row r="2" spans="2:21" x14ac:dyDescent="0.3">
      <c r="B2" s="22" t="e" vm="1">
        <v>#VALUE!</v>
      </c>
      <c r="C2" s="22"/>
    </row>
    <row r="3" spans="2:21" ht="15.6" customHeight="1" x14ac:dyDescent="0.3">
      <c r="B3" s="22"/>
      <c r="C3" s="22"/>
      <c r="E3" s="23" t="s">
        <v>110</v>
      </c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2:21" x14ac:dyDescent="0.3">
      <c r="B4" s="22"/>
      <c r="C4" s="22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2:21" x14ac:dyDescent="0.3">
      <c r="B5" s="22"/>
      <c r="C5" s="22"/>
      <c r="E5" s="2"/>
      <c r="F5" s="2"/>
      <c r="G5" s="2"/>
      <c r="H5" s="2"/>
      <c r="I5" s="2"/>
    </row>
    <row r="7" spans="2:21" ht="15.6" customHeight="1" x14ac:dyDescent="0.3">
      <c r="B7" s="21" t="s">
        <v>12</v>
      </c>
      <c r="C7" s="21"/>
      <c r="D7" s="21"/>
      <c r="E7" s="21"/>
      <c r="F7" s="21"/>
      <c r="G7" s="21"/>
      <c r="H7" s="21"/>
      <c r="I7" s="21"/>
      <c r="K7" s="37"/>
      <c r="L7" s="37"/>
      <c r="N7" s="27"/>
      <c r="O7" s="28"/>
      <c r="P7" s="28"/>
      <c r="Q7" s="28"/>
      <c r="R7" s="28"/>
      <c r="S7" s="28"/>
      <c r="T7" s="28"/>
      <c r="U7" s="29"/>
    </row>
    <row r="8" spans="2:21" s="6" customFormat="1" ht="33.6" customHeight="1" x14ac:dyDescent="0.3">
      <c r="B8" s="7" t="s">
        <v>0</v>
      </c>
      <c r="C8" s="7" t="s">
        <v>46</v>
      </c>
      <c r="D8" s="7" t="s">
        <v>47</v>
      </c>
      <c r="E8" s="7" t="s">
        <v>48</v>
      </c>
      <c r="F8" s="7" t="s">
        <v>6</v>
      </c>
      <c r="G8" s="7" t="s">
        <v>3</v>
      </c>
      <c r="H8" s="7" t="s">
        <v>11</v>
      </c>
      <c r="I8" s="8" t="s">
        <v>7</v>
      </c>
      <c r="K8" s="9" t="s">
        <v>27</v>
      </c>
      <c r="L8" s="12">
        <f>AVERAGE(I9:I18)</f>
        <v>0.94003999999999999</v>
      </c>
      <c r="N8" s="30"/>
      <c r="O8" s="22"/>
      <c r="P8" s="22"/>
      <c r="Q8" s="22"/>
      <c r="R8" s="22"/>
      <c r="S8" s="22"/>
      <c r="T8" s="22"/>
      <c r="U8" s="31"/>
    </row>
    <row r="9" spans="2:21" x14ac:dyDescent="0.3">
      <c r="B9" s="10">
        <v>1</v>
      </c>
      <c r="C9" s="10">
        <v>25</v>
      </c>
      <c r="D9" s="10">
        <v>27.1</v>
      </c>
      <c r="E9" s="10">
        <v>1</v>
      </c>
      <c r="F9" s="10">
        <v>1</v>
      </c>
      <c r="G9" s="10">
        <v>1</v>
      </c>
      <c r="H9" s="10">
        <v>1228</v>
      </c>
      <c r="I9" s="10">
        <f xml:space="preserve"> (0.5 * E9 + 0.2 * F9 + 0.2 * G9 + 0.1 * IF(H9 &lt;= 300, 1, MAX(0, 1 - (H9 - 300) / 1500))) / 1</f>
        <v>0.93813333333333326</v>
      </c>
      <c r="L9" s="3"/>
      <c r="N9" s="30"/>
      <c r="O9" s="22"/>
      <c r="P9" s="22"/>
      <c r="Q9" s="22"/>
      <c r="R9" s="22"/>
      <c r="S9" s="22"/>
      <c r="T9" s="22"/>
      <c r="U9" s="31"/>
    </row>
    <row r="10" spans="2:21" x14ac:dyDescent="0.3">
      <c r="B10" s="10">
        <v>2</v>
      </c>
      <c r="C10" s="10">
        <v>25</v>
      </c>
      <c r="D10" s="10">
        <v>27.6</v>
      </c>
      <c r="E10" s="10">
        <v>1</v>
      </c>
      <c r="F10" s="10">
        <v>1</v>
      </c>
      <c r="G10" s="10">
        <v>1</v>
      </c>
      <c r="H10" s="10">
        <v>1068</v>
      </c>
      <c r="I10" s="10">
        <f t="shared" ref="I10:I18" si="0" xml:space="preserve"> (0.5 * E10 + 0.2 * F10 + 0.2 * G10 + 0.1 * IF(H10 &lt;= 300, 1, MAX(0, 1 - (H10 - 300) / 1500))) / 1</f>
        <v>0.94879999999999987</v>
      </c>
      <c r="L10" s="3"/>
      <c r="N10" s="30"/>
      <c r="O10" s="22"/>
      <c r="P10" s="22"/>
      <c r="Q10" s="22"/>
      <c r="R10" s="22"/>
      <c r="S10" s="22"/>
      <c r="T10" s="22"/>
      <c r="U10" s="31"/>
    </row>
    <row r="11" spans="2:21" x14ac:dyDescent="0.3">
      <c r="B11" s="10">
        <v>3</v>
      </c>
      <c r="C11" s="10">
        <v>25</v>
      </c>
      <c r="D11" s="10">
        <v>28.5</v>
      </c>
      <c r="E11" s="10">
        <v>1</v>
      </c>
      <c r="F11" s="10">
        <v>1</v>
      </c>
      <c r="G11" s="10">
        <v>1</v>
      </c>
      <c r="H11" s="10">
        <v>1335</v>
      </c>
      <c r="I11" s="10">
        <f t="shared" si="0"/>
        <v>0.93099999999999994</v>
      </c>
      <c r="L11" s="3"/>
      <c r="N11" s="30"/>
      <c r="O11" s="22"/>
      <c r="P11" s="22"/>
      <c r="Q11" s="22"/>
      <c r="R11" s="22"/>
      <c r="S11" s="22"/>
      <c r="T11" s="22"/>
      <c r="U11" s="31"/>
    </row>
    <row r="12" spans="2:21" x14ac:dyDescent="0.3">
      <c r="B12" s="10">
        <v>4</v>
      </c>
      <c r="C12" s="10">
        <v>25</v>
      </c>
      <c r="D12" s="10">
        <v>27.6</v>
      </c>
      <c r="E12" s="10">
        <v>1</v>
      </c>
      <c r="F12" s="10">
        <v>1</v>
      </c>
      <c r="G12" s="10">
        <v>1</v>
      </c>
      <c r="H12" s="10">
        <v>1237</v>
      </c>
      <c r="I12" s="10">
        <f t="shared" si="0"/>
        <v>0.93753333333333322</v>
      </c>
      <c r="L12" s="3"/>
      <c r="N12" s="30"/>
      <c r="O12" s="22"/>
      <c r="P12" s="22"/>
      <c r="Q12" s="22"/>
      <c r="R12" s="22"/>
      <c r="S12" s="22"/>
      <c r="T12" s="22"/>
      <c r="U12" s="31"/>
    </row>
    <row r="13" spans="2:21" x14ac:dyDescent="0.3">
      <c r="B13" s="10">
        <v>5</v>
      </c>
      <c r="C13" s="10">
        <v>25</v>
      </c>
      <c r="D13" s="10">
        <v>27.7</v>
      </c>
      <c r="E13" s="10">
        <v>1</v>
      </c>
      <c r="F13" s="10">
        <v>1</v>
      </c>
      <c r="G13" s="10">
        <v>1</v>
      </c>
      <c r="H13" s="10">
        <v>1001</v>
      </c>
      <c r="I13" s="10">
        <f t="shared" si="0"/>
        <v>0.9532666666666666</v>
      </c>
      <c r="L13" s="3"/>
      <c r="N13" s="30"/>
      <c r="O13" s="22"/>
      <c r="P13" s="22"/>
      <c r="Q13" s="22"/>
      <c r="R13" s="22"/>
      <c r="S13" s="22"/>
      <c r="T13" s="22"/>
      <c r="U13" s="31"/>
    </row>
    <row r="14" spans="2:21" x14ac:dyDescent="0.3">
      <c r="B14" s="10">
        <v>6</v>
      </c>
      <c r="C14" s="10">
        <v>25</v>
      </c>
      <c r="D14" s="10">
        <v>28.3</v>
      </c>
      <c r="E14" s="10">
        <v>1</v>
      </c>
      <c r="F14" s="10">
        <v>1</v>
      </c>
      <c r="G14" s="10">
        <v>1</v>
      </c>
      <c r="H14" s="10">
        <v>1087</v>
      </c>
      <c r="I14" s="10">
        <f t="shared" si="0"/>
        <v>0.94753333333333323</v>
      </c>
      <c r="L14" s="3"/>
      <c r="N14" s="30"/>
      <c r="O14" s="22"/>
      <c r="P14" s="22"/>
      <c r="Q14" s="22"/>
      <c r="R14" s="22"/>
      <c r="S14" s="22"/>
      <c r="T14" s="22"/>
      <c r="U14" s="31"/>
    </row>
    <row r="15" spans="2:21" x14ac:dyDescent="0.3">
      <c r="B15" s="10">
        <v>7</v>
      </c>
      <c r="C15" s="10">
        <v>25</v>
      </c>
      <c r="D15" s="10">
        <v>28.1</v>
      </c>
      <c r="E15" s="10">
        <v>1</v>
      </c>
      <c r="F15" s="10">
        <v>1</v>
      </c>
      <c r="G15" s="10">
        <v>1</v>
      </c>
      <c r="H15" s="10">
        <v>1286</v>
      </c>
      <c r="I15" s="10">
        <f t="shared" si="0"/>
        <v>0.93426666666666658</v>
      </c>
      <c r="L15" s="3"/>
      <c r="N15" s="30"/>
      <c r="O15" s="22"/>
      <c r="P15" s="22"/>
      <c r="Q15" s="22"/>
      <c r="R15" s="22"/>
      <c r="S15" s="22"/>
      <c r="T15" s="22"/>
      <c r="U15" s="31"/>
    </row>
    <row r="16" spans="2:21" x14ac:dyDescent="0.3">
      <c r="B16" s="10">
        <v>8</v>
      </c>
      <c r="C16" s="10">
        <v>25</v>
      </c>
      <c r="D16" s="10">
        <v>27.5</v>
      </c>
      <c r="E16" s="10">
        <v>1</v>
      </c>
      <c r="F16" s="10">
        <v>1</v>
      </c>
      <c r="G16" s="10">
        <v>1</v>
      </c>
      <c r="H16" s="10">
        <v>1215</v>
      </c>
      <c r="I16" s="10">
        <f t="shared" si="0"/>
        <v>0.93899999999999995</v>
      </c>
      <c r="L16" s="3"/>
      <c r="N16" s="30"/>
      <c r="O16" s="22"/>
      <c r="P16" s="22"/>
      <c r="Q16" s="22"/>
      <c r="R16" s="22"/>
      <c r="S16" s="22"/>
      <c r="T16" s="22"/>
      <c r="U16" s="31"/>
    </row>
    <row r="17" spans="2:21" x14ac:dyDescent="0.3">
      <c r="B17" s="10">
        <v>9</v>
      </c>
      <c r="C17" s="10">
        <v>25</v>
      </c>
      <c r="D17" s="10">
        <v>28.9</v>
      </c>
      <c r="E17" s="10">
        <v>1</v>
      </c>
      <c r="F17" s="10">
        <v>1</v>
      </c>
      <c r="G17" s="10">
        <v>1</v>
      </c>
      <c r="H17" s="10">
        <v>1137</v>
      </c>
      <c r="I17" s="10">
        <f t="shared" si="0"/>
        <v>0.94419999999999993</v>
      </c>
      <c r="L17" s="3"/>
      <c r="N17" s="30"/>
      <c r="O17" s="22"/>
      <c r="P17" s="22"/>
      <c r="Q17" s="22"/>
      <c r="R17" s="22"/>
      <c r="S17" s="22"/>
      <c r="T17" s="22"/>
      <c r="U17" s="31"/>
    </row>
    <row r="18" spans="2:21" x14ac:dyDescent="0.3">
      <c r="B18" s="10">
        <v>10</v>
      </c>
      <c r="C18" s="10">
        <v>25</v>
      </c>
      <c r="D18" s="10">
        <v>27.8</v>
      </c>
      <c r="E18" s="10">
        <v>1</v>
      </c>
      <c r="F18" s="10">
        <v>1</v>
      </c>
      <c r="G18" s="10">
        <v>1</v>
      </c>
      <c r="H18" s="10">
        <v>1400</v>
      </c>
      <c r="I18" s="10">
        <f t="shared" si="0"/>
        <v>0.92666666666666653</v>
      </c>
      <c r="L18" s="3"/>
      <c r="N18" s="30"/>
      <c r="O18" s="22"/>
      <c r="P18" s="22"/>
      <c r="Q18" s="22"/>
      <c r="R18" s="22"/>
      <c r="S18" s="22"/>
      <c r="T18" s="22"/>
      <c r="U18" s="31"/>
    </row>
    <row r="19" spans="2:21" x14ac:dyDescent="0.3">
      <c r="N19" s="32"/>
      <c r="O19" s="33"/>
      <c r="P19" s="33"/>
      <c r="Q19" s="33"/>
      <c r="R19" s="33"/>
      <c r="S19" s="33"/>
      <c r="T19" s="33"/>
      <c r="U19" s="34"/>
    </row>
    <row r="20" spans="2:21" x14ac:dyDescent="0.3">
      <c r="B20" s="21" t="s">
        <v>1</v>
      </c>
      <c r="C20" s="21"/>
      <c r="D20" s="11"/>
      <c r="K20" s="35"/>
      <c r="L20" s="36"/>
    </row>
    <row r="21" spans="2:21" x14ac:dyDescent="0.3">
      <c r="K21" s="35"/>
      <c r="L21" s="36"/>
      <c r="N21" s="27" t="e" vm="10">
        <v>#VALUE!</v>
      </c>
      <c r="O21" s="28"/>
      <c r="P21" s="28"/>
      <c r="Q21" s="28"/>
      <c r="R21" s="28"/>
      <c r="S21" s="28"/>
      <c r="T21" s="28"/>
      <c r="U21" s="29"/>
    </row>
    <row r="22" spans="2:21" x14ac:dyDescent="0.3">
      <c r="B22" s="19" t="s">
        <v>49</v>
      </c>
      <c r="C22" s="19"/>
      <c r="D22" s="19"/>
      <c r="E22" s="19"/>
      <c r="F22" s="19"/>
      <c r="G22" s="19"/>
      <c r="H22" s="19"/>
      <c r="I22" s="19"/>
      <c r="J22" s="19"/>
      <c r="K22" s="19"/>
      <c r="L22" s="19"/>
      <c r="N22" s="30"/>
      <c r="O22" s="22"/>
      <c r="P22" s="22"/>
      <c r="Q22" s="22"/>
      <c r="R22" s="22"/>
      <c r="S22" s="22"/>
      <c r="T22" s="22"/>
      <c r="U22" s="31"/>
    </row>
    <row r="23" spans="2:21" x14ac:dyDescent="0.3">
      <c r="B23" s="19" t="s">
        <v>30</v>
      </c>
      <c r="C23" s="19"/>
      <c r="D23" s="19"/>
      <c r="E23" s="19"/>
      <c r="F23" s="19"/>
      <c r="G23" s="19"/>
      <c r="H23" s="19"/>
      <c r="I23" s="19"/>
      <c r="J23" s="19"/>
      <c r="K23" s="19"/>
      <c r="L23" s="19"/>
      <c r="N23" s="30"/>
      <c r="O23" s="22"/>
      <c r="P23" s="22"/>
      <c r="Q23" s="22"/>
      <c r="R23" s="22"/>
      <c r="S23" s="22"/>
      <c r="T23" s="22"/>
      <c r="U23" s="31"/>
    </row>
    <row r="24" spans="2:21" x14ac:dyDescent="0.3">
      <c r="B24" s="19" t="s">
        <v>50</v>
      </c>
      <c r="C24" s="19"/>
      <c r="D24" s="19"/>
      <c r="E24" s="19"/>
      <c r="F24" s="19"/>
      <c r="G24" s="19"/>
      <c r="H24" s="19"/>
      <c r="I24" s="19"/>
      <c r="J24" s="19"/>
      <c r="K24" s="19"/>
      <c r="L24" s="19"/>
      <c r="N24" s="30"/>
      <c r="O24" s="22"/>
      <c r="P24" s="22"/>
      <c r="Q24" s="22"/>
      <c r="R24" s="22"/>
      <c r="S24" s="22"/>
      <c r="T24" s="22"/>
      <c r="U24" s="31"/>
    </row>
    <row r="25" spans="2:21" x14ac:dyDescent="0.3">
      <c r="B25" s="19" t="s">
        <v>35</v>
      </c>
      <c r="C25" s="19"/>
      <c r="D25" s="19"/>
      <c r="E25" s="19"/>
      <c r="F25" s="19"/>
      <c r="G25" s="19"/>
      <c r="H25" s="19"/>
      <c r="I25" s="19"/>
      <c r="J25" s="19"/>
      <c r="K25" s="19"/>
      <c r="L25" s="19"/>
      <c r="N25" s="30"/>
      <c r="O25" s="22"/>
      <c r="P25" s="22"/>
      <c r="Q25" s="22"/>
      <c r="R25" s="22"/>
      <c r="S25" s="22"/>
      <c r="T25" s="22"/>
      <c r="U25" s="31"/>
    </row>
    <row r="26" spans="2:21" x14ac:dyDescent="0.3">
      <c r="B26" s="19" t="s">
        <v>34</v>
      </c>
      <c r="C26" s="19"/>
      <c r="D26" s="19"/>
      <c r="E26" s="19"/>
      <c r="F26" s="19"/>
      <c r="G26" s="19"/>
      <c r="H26" s="19"/>
      <c r="I26" s="19"/>
      <c r="J26" s="19"/>
      <c r="K26" s="19"/>
      <c r="L26" s="19"/>
      <c r="N26" s="30"/>
      <c r="O26" s="22"/>
      <c r="P26" s="22"/>
      <c r="Q26" s="22"/>
      <c r="R26" s="22"/>
      <c r="S26" s="22"/>
      <c r="T26" s="22"/>
      <c r="U26" s="31"/>
    </row>
    <row r="27" spans="2:21" x14ac:dyDescent="0.3">
      <c r="B27" s="19" t="s">
        <v>51</v>
      </c>
      <c r="C27" s="19"/>
      <c r="D27" s="19"/>
      <c r="E27" s="19"/>
      <c r="F27" s="19"/>
      <c r="G27" s="19"/>
      <c r="H27" s="19"/>
      <c r="I27" s="19"/>
      <c r="J27" s="19"/>
      <c r="K27" s="19"/>
      <c r="L27" s="19"/>
      <c r="N27" s="32"/>
      <c r="O27" s="33"/>
      <c r="P27" s="33"/>
      <c r="Q27" s="33"/>
      <c r="R27" s="33"/>
      <c r="S27" s="33"/>
      <c r="T27" s="33"/>
      <c r="U27" s="34"/>
    </row>
    <row r="29" spans="2:21" x14ac:dyDescent="0.3">
      <c r="B29" s="38" t="s">
        <v>24</v>
      </c>
      <c r="C29" s="39"/>
      <c r="D29" s="40"/>
      <c r="E29" s="14"/>
      <c r="F29" s="11" t="s">
        <v>119</v>
      </c>
      <c r="L29" s="27" t="e" vm="11">
        <v>#VALUE!</v>
      </c>
      <c r="M29" s="28"/>
      <c r="N29" s="28"/>
      <c r="O29" s="28"/>
      <c r="P29" s="28"/>
      <c r="Q29" s="28"/>
      <c r="R29" s="28"/>
      <c r="S29" s="28"/>
      <c r="T29" s="28"/>
      <c r="U29" s="29"/>
    </row>
    <row r="30" spans="2:21" x14ac:dyDescent="0.3">
      <c r="L30" s="30"/>
      <c r="M30" s="22"/>
      <c r="N30" s="22"/>
      <c r="O30" s="22"/>
      <c r="P30" s="22"/>
      <c r="Q30" s="22"/>
      <c r="R30" s="22"/>
      <c r="S30" s="22"/>
      <c r="T30" s="22"/>
      <c r="U30" s="31"/>
    </row>
    <row r="31" spans="2:21" x14ac:dyDescent="0.3">
      <c r="B31" s="19" t="s">
        <v>25</v>
      </c>
      <c r="C31" s="19"/>
      <c r="D31" s="19"/>
      <c r="E31" s="19"/>
      <c r="F31" s="19"/>
      <c r="G31" s="19"/>
      <c r="L31" s="30"/>
      <c r="M31" s="22"/>
      <c r="N31" s="22"/>
      <c r="O31" s="22"/>
      <c r="P31" s="22"/>
      <c r="Q31" s="22"/>
      <c r="R31" s="22"/>
      <c r="S31" s="22"/>
      <c r="T31" s="22"/>
      <c r="U31" s="31"/>
    </row>
    <row r="32" spans="2:21" x14ac:dyDescent="0.3">
      <c r="L32" s="30"/>
      <c r="M32" s="22"/>
      <c r="N32" s="22"/>
      <c r="O32" s="22"/>
      <c r="P32" s="22"/>
      <c r="Q32" s="22"/>
      <c r="R32" s="22"/>
      <c r="S32" s="22"/>
      <c r="T32" s="22"/>
      <c r="U32" s="31"/>
    </row>
    <row r="33" spans="12:21" x14ac:dyDescent="0.3">
      <c r="L33" s="30"/>
      <c r="M33" s="22"/>
      <c r="N33" s="22"/>
      <c r="O33" s="22"/>
      <c r="P33" s="22"/>
      <c r="Q33" s="22"/>
      <c r="R33" s="22"/>
      <c r="S33" s="22"/>
      <c r="T33" s="22"/>
      <c r="U33" s="31"/>
    </row>
    <row r="34" spans="12:21" x14ac:dyDescent="0.3">
      <c r="L34" s="30"/>
      <c r="M34" s="22"/>
      <c r="N34" s="22"/>
      <c r="O34" s="22"/>
      <c r="P34" s="22"/>
      <c r="Q34" s="22"/>
      <c r="R34" s="22"/>
      <c r="S34" s="22"/>
      <c r="T34" s="22"/>
      <c r="U34" s="31"/>
    </row>
    <row r="35" spans="12:21" x14ac:dyDescent="0.3">
      <c r="L35" s="30"/>
      <c r="M35" s="22"/>
      <c r="N35" s="22"/>
      <c r="O35" s="22"/>
      <c r="P35" s="22"/>
      <c r="Q35" s="22"/>
      <c r="R35" s="22"/>
      <c r="S35" s="22"/>
      <c r="T35" s="22"/>
      <c r="U35" s="31"/>
    </row>
    <row r="36" spans="12:21" x14ac:dyDescent="0.3">
      <c r="L36" s="30"/>
      <c r="M36" s="22"/>
      <c r="N36" s="22"/>
      <c r="O36" s="22"/>
      <c r="P36" s="22"/>
      <c r="Q36" s="22"/>
      <c r="R36" s="22"/>
      <c r="S36" s="22"/>
      <c r="T36" s="22"/>
      <c r="U36" s="31"/>
    </row>
    <row r="37" spans="12:21" x14ac:dyDescent="0.3">
      <c r="L37" s="30"/>
      <c r="M37" s="22"/>
      <c r="N37" s="22"/>
      <c r="O37" s="22"/>
      <c r="P37" s="22"/>
      <c r="Q37" s="22"/>
      <c r="R37" s="22"/>
      <c r="S37" s="22"/>
      <c r="T37" s="22"/>
      <c r="U37" s="31"/>
    </row>
    <row r="38" spans="12:21" x14ac:dyDescent="0.3">
      <c r="L38" s="30"/>
      <c r="M38" s="22"/>
      <c r="N38" s="22"/>
      <c r="O38" s="22"/>
      <c r="P38" s="22"/>
      <c r="Q38" s="22"/>
      <c r="R38" s="22"/>
      <c r="S38" s="22"/>
      <c r="T38" s="22"/>
      <c r="U38" s="31"/>
    </row>
    <row r="39" spans="12:21" x14ac:dyDescent="0.3">
      <c r="L39" s="30"/>
      <c r="M39" s="22"/>
      <c r="N39" s="22"/>
      <c r="O39" s="22"/>
      <c r="P39" s="22"/>
      <c r="Q39" s="22"/>
      <c r="R39" s="22"/>
      <c r="S39" s="22"/>
      <c r="T39" s="22"/>
      <c r="U39" s="31"/>
    </row>
    <row r="40" spans="12:21" x14ac:dyDescent="0.3">
      <c r="L40" s="30"/>
      <c r="M40" s="22"/>
      <c r="N40" s="22"/>
      <c r="O40" s="22"/>
      <c r="P40" s="22"/>
      <c r="Q40" s="22"/>
      <c r="R40" s="22"/>
      <c r="S40" s="22"/>
      <c r="T40" s="22"/>
      <c r="U40" s="31"/>
    </row>
    <row r="41" spans="12:21" x14ac:dyDescent="0.3">
      <c r="L41" s="30"/>
      <c r="M41" s="22"/>
      <c r="N41" s="22"/>
      <c r="O41" s="22"/>
      <c r="P41" s="22"/>
      <c r="Q41" s="22"/>
      <c r="R41" s="22"/>
      <c r="S41" s="22"/>
      <c r="T41" s="22"/>
      <c r="U41" s="31"/>
    </row>
    <row r="42" spans="12:21" x14ac:dyDescent="0.3">
      <c r="L42" s="30"/>
      <c r="M42" s="22"/>
      <c r="N42" s="22"/>
      <c r="O42" s="22"/>
      <c r="P42" s="22"/>
      <c r="Q42" s="22"/>
      <c r="R42" s="22"/>
      <c r="S42" s="22"/>
      <c r="T42" s="22"/>
      <c r="U42" s="31"/>
    </row>
    <row r="43" spans="12:21" x14ac:dyDescent="0.3">
      <c r="L43" s="30"/>
      <c r="M43" s="22"/>
      <c r="N43" s="22"/>
      <c r="O43" s="22"/>
      <c r="P43" s="22"/>
      <c r="Q43" s="22"/>
      <c r="R43" s="22"/>
      <c r="S43" s="22"/>
      <c r="T43" s="22"/>
      <c r="U43" s="31"/>
    </row>
    <row r="44" spans="12:21" x14ac:dyDescent="0.3">
      <c r="L44" s="30"/>
      <c r="M44" s="22"/>
      <c r="N44" s="22"/>
      <c r="O44" s="22"/>
      <c r="P44" s="22"/>
      <c r="Q44" s="22"/>
      <c r="R44" s="22"/>
      <c r="S44" s="22"/>
      <c r="T44" s="22"/>
      <c r="U44" s="31"/>
    </row>
    <row r="45" spans="12:21" x14ac:dyDescent="0.3">
      <c r="L45" s="30"/>
      <c r="M45" s="22"/>
      <c r="N45" s="22"/>
      <c r="O45" s="22"/>
      <c r="P45" s="22"/>
      <c r="Q45" s="22"/>
      <c r="R45" s="22"/>
      <c r="S45" s="22"/>
      <c r="T45" s="22"/>
      <c r="U45" s="31"/>
    </row>
    <row r="46" spans="12:21" x14ac:dyDescent="0.3">
      <c r="L46" s="30"/>
      <c r="M46" s="22"/>
      <c r="N46" s="22"/>
      <c r="O46" s="22"/>
      <c r="P46" s="22"/>
      <c r="Q46" s="22"/>
      <c r="R46" s="22"/>
      <c r="S46" s="22"/>
      <c r="T46" s="22"/>
      <c r="U46" s="31"/>
    </row>
    <row r="47" spans="12:21" x14ac:dyDescent="0.3">
      <c r="L47" s="30"/>
      <c r="M47" s="22"/>
      <c r="N47" s="22"/>
      <c r="O47" s="22"/>
      <c r="P47" s="22"/>
      <c r="Q47" s="22"/>
      <c r="R47" s="22"/>
      <c r="S47" s="22"/>
      <c r="T47" s="22"/>
      <c r="U47" s="31"/>
    </row>
    <row r="48" spans="12:21" x14ac:dyDescent="0.3">
      <c r="L48" s="32"/>
      <c r="M48" s="33"/>
      <c r="N48" s="33"/>
      <c r="O48" s="33"/>
      <c r="P48" s="33"/>
      <c r="Q48" s="33"/>
      <c r="R48" s="33"/>
      <c r="S48" s="33"/>
      <c r="T48" s="33"/>
      <c r="U48" s="34"/>
    </row>
  </sheetData>
  <mergeCells count="18">
    <mergeCell ref="B2:C5"/>
    <mergeCell ref="E3:U4"/>
    <mergeCell ref="B7:I7"/>
    <mergeCell ref="K7:L7"/>
    <mergeCell ref="N7:U19"/>
    <mergeCell ref="B29:D29"/>
    <mergeCell ref="L29:U48"/>
    <mergeCell ref="B31:G31"/>
    <mergeCell ref="B20:C20"/>
    <mergeCell ref="K20:K21"/>
    <mergeCell ref="L20:L21"/>
    <mergeCell ref="N21:U27"/>
    <mergeCell ref="B22:L22"/>
    <mergeCell ref="B23:L23"/>
    <mergeCell ref="B24:L24"/>
    <mergeCell ref="B25:L25"/>
    <mergeCell ref="B26:L26"/>
    <mergeCell ref="B27:L27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FEA30-AB16-4AE0-BAFB-025B3DF0DAB8}">
  <dimension ref="B2:U48"/>
  <sheetViews>
    <sheetView showGridLines="0" topLeftCell="A18" zoomScale="103" workbookViewId="0">
      <selection activeCell="B31" sqref="B31:G31"/>
    </sheetView>
  </sheetViews>
  <sheetFormatPr defaultRowHeight="15.6" x14ac:dyDescent="0.3"/>
  <cols>
    <col min="1" max="1" width="2.77734375" style="1" customWidth="1"/>
    <col min="2" max="2" width="7.6640625" style="1" bestFit="1" customWidth="1"/>
    <col min="3" max="4" width="12.77734375" style="1" customWidth="1"/>
    <col min="5" max="5" width="14.109375" style="1" customWidth="1"/>
    <col min="6" max="6" width="15.109375" style="1" bestFit="1" customWidth="1"/>
    <col min="7" max="7" width="12.21875" style="1" bestFit="1" customWidth="1"/>
    <col min="8" max="8" width="14.88671875" style="1" bestFit="1" customWidth="1"/>
    <col min="9" max="9" width="6.109375" style="3" bestFit="1" customWidth="1"/>
    <col min="10" max="10" width="2.88671875" style="1" customWidth="1"/>
    <col min="11" max="11" width="7.88671875" style="1" customWidth="1"/>
    <col min="12" max="12" width="6.77734375" style="1" customWidth="1"/>
    <col min="13" max="13" width="2.5546875" style="1" customWidth="1"/>
    <col min="14" max="16384" width="8.88671875" style="1"/>
  </cols>
  <sheetData>
    <row r="2" spans="2:21" x14ac:dyDescent="0.3">
      <c r="B2" s="22" t="e" vm="1">
        <v>#VALUE!</v>
      </c>
      <c r="C2" s="22"/>
    </row>
    <row r="3" spans="2:21" ht="15.6" customHeight="1" x14ac:dyDescent="0.3">
      <c r="B3" s="22"/>
      <c r="C3" s="22"/>
      <c r="E3" s="23" t="s">
        <v>52</v>
      </c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2:21" x14ac:dyDescent="0.3">
      <c r="B4" s="22"/>
      <c r="C4" s="22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2:21" x14ac:dyDescent="0.3">
      <c r="B5" s="22"/>
      <c r="C5" s="22"/>
      <c r="E5" s="2"/>
      <c r="F5" s="2"/>
      <c r="G5" s="2"/>
      <c r="H5" s="2"/>
      <c r="I5" s="2"/>
    </row>
    <row r="7" spans="2:21" ht="15.6" customHeight="1" x14ac:dyDescent="0.3">
      <c r="B7" s="21" t="s">
        <v>12</v>
      </c>
      <c r="C7" s="21"/>
      <c r="D7" s="21"/>
      <c r="E7" s="21"/>
      <c r="F7" s="21"/>
      <c r="G7" s="21"/>
      <c r="H7" s="21"/>
      <c r="I7" s="21"/>
      <c r="K7" s="37"/>
      <c r="L7" s="37"/>
      <c r="N7" s="27"/>
      <c r="O7" s="28"/>
      <c r="P7" s="28"/>
      <c r="Q7" s="28"/>
      <c r="R7" s="28"/>
      <c r="S7" s="28"/>
      <c r="T7" s="28"/>
      <c r="U7" s="29"/>
    </row>
    <row r="8" spans="2:21" s="6" customFormat="1" ht="33.6" customHeight="1" x14ac:dyDescent="0.3">
      <c r="B8" s="7" t="s">
        <v>0</v>
      </c>
      <c r="C8" s="7" t="s">
        <v>46</v>
      </c>
      <c r="D8" s="7" t="s">
        <v>47</v>
      </c>
      <c r="E8" s="7" t="s">
        <v>48</v>
      </c>
      <c r="F8" s="7" t="s">
        <v>6</v>
      </c>
      <c r="G8" s="7" t="s">
        <v>3</v>
      </c>
      <c r="H8" s="7" t="s">
        <v>11</v>
      </c>
      <c r="I8" s="8" t="s">
        <v>7</v>
      </c>
      <c r="K8" s="9" t="s">
        <v>27</v>
      </c>
      <c r="L8" s="12">
        <f>AVERAGE(I9:I18)</f>
        <v>0.98521333333333327</v>
      </c>
      <c r="N8" s="30"/>
      <c r="O8" s="22"/>
      <c r="P8" s="22"/>
      <c r="Q8" s="22"/>
      <c r="R8" s="22"/>
      <c r="S8" s="22"/>
      <c r="T8" s="22"/>
      <c r="U8" s="31"/>
    </row>
    <row r="9" spans="2:21" x14ac:dyDescent="0.3">
      <c r="B9" s="10">
        <v>1</v>
      </c>
      <c r="C9" s="10">
        <v>25</v>
      </c>
      <c r="D9" s="10">
        <v>41.3</v>
      </c>
      <c r="E9" s="10">
        <v>1</v>
      </c>
      <c r="F9" s="10">
        <v>1</v>
      </c>
      <c r="G9" s="10">
        <v>1</v>
      </c>
      <c r="H9" s="10">
        <v>801</v>
      </c>
      <c r="I9" s="10">
        <f xml:space="preserve"> (0.5 * E9 + 0.2 * F9 + 0.2 * G9 + 0.1 * IF(H9 &lt;= 300, 1, MAX(0, 1 - (H9 - 300) / 1500))) / 1</f>
        <v>0.9665999999999999</v>
      </c>
      <c r="L9" s="3"/>
      <c r="N9" s="30"/>
      <c r="O9" s="22"/>
      <c r="P9" s="22"/>
      <c r="Q9" s="22"/>
      <c r="R9" s="22"/>
      <c r="S9" s="22"/>
      <c r="T9" s="22"/>
      <c r="U9" s="31"/>
    </row>
    <row r="10" spans="2:21" x14ac:dyDescent="0.3">
      <c r="B10" s="10">
        <v>2</v>
      </c>
      <c r="C10" s="10">
        <v>25</v>
      </c>
      <c r="D10" s="10">
        <v>39.299999999999997</v>
      </c>
      <c r="E10" s="10">
        <v>1</v>
      </c>
      <c r="F10" s="10">
        <v>1</v>
      </c>
      <c r="G10" s="10">
        <v>1</v>
      </c>
      <c r="H10" s="10">
        <v>488</v>
      </c>
      <c r="I10" s="10">
        <f t="shared" ref="I10:I18" si="0" xml:space="preserve"> (0.5 * E10 + 0.2 * F10 + 0.2 * G10 + 0.1 * IF(H10 &lt;= 300, 1, MAX(0, 1 - (H10 - 300) / 1500))) / 1</f>
        <v>0.9874666666666666</v>
      </c>
      <c r="L10" s="3"/>
      <c r="N10" s="30"/>
      <c r="O10" s="22"/>
      <c r="P10" s="22"/>
      <c r="Q10" s="22"/>
      <c r="R10" s="22"/>
      <c r="S10" s="22"/>
      <c r="T10" s="22"/>
      <c r="U10" s="31"/>
    </row>
    <row r="11" spans="2:21" x14ac:dyDescent="0.3">
      <c r="B11" s="10">
        <v>3</v>
      </c>
      <c r="C11" s="10">
        <v>25</v>
      </c>
      <c r="D11" s="10">
        <v>40.299999999999997</v>
      </c>
      <c r="E11" s="10">
        <v>1</v>
      </c>
      <c r="F11" s="10">
        <v>1</v>
      </c>
      <c r="G11" s="10">
        <v>1</v>
      </c>
      <c r="H11" s="10">
        <v>315</v>
      </c>
      <c r="I11" s="10">
        <f t="shared" si="0"/>
        <v>0.99899999999999989</v>
      </c>
      <c r="L11" s="3"/>
      <c r="N11" s="30"/>
      <c r="O11" s="22"/>
      <c r="P11" s="22"/>
      <c r="Q11" s="22"/>
      <c r="R11" s="22"/>
      <c r="S11" s="22"/>
      <c r="T11" s="22"/>
      <c r="U11" s="31"/>
    </row>
    <row r="12" spans="2:21" x14ac:dyDescent="0.3">
      <c r="B12" s="10">
        <v>4</v>
      </c>
      <c r="C12" s="10">
        <v>25</v>
      </c>
      <c r="D12" s="10">
        <v>38.5</v>
      </c>
      <c r="E12" s="10">
        <v>1</v>
      </c>
      <c r="F12" s="10">
        <v>1</v>
      </c>
      <c r="G12" s="10">
        <v>1</v>
      </c>
      <c r="H12" s="10">
        <v>466</v>
      </c>
      <c r="I12" s="10">
        <f t="shared" si="0"/>
        <v>0.98893333333333322</v>
      </c>
      <c r="L12" s="3"/>
      <c r="N12" s="30"/>
      <c r="O12" s="22"/>
      <c r="P12" s="22"/>
      <c r="Q12" s="22"/>
      <c r="R12" s="22"/>
      <c r="S12" s="22"/>
      <c r="T12" s="22"/>
      <c r="U12" s="31"/>
    </row>
    <row r="13" spans="2:21" x14ac:dyDescent="0.3">
      <c r="B13" s="10">
        <v>5</v>
      </c>
      <c r="C13" s="10">
        <v>25</v>
      </c>
      <c r="D13" s="10">
        <v>40.299999999999997</v>
      </c>
      <c r="E13" s="10">
        <v>1</v>
      </c>
      <c r="F13" s="10">
        <v>1</v>
      </c>
      <c r="G13" s="10">
        <v>1</v>
      </c>
      <c r="H13" s="10">
        <v>588</v>
      </c>
      <c r="I13" s="10">
        <f t="shared" si="0"/>
        <v>0.98079999999999989</v>
      </c>
      <c r="L13" s="3"/>
      <c r="N13" s="30"/>
      <c r="O13" s="22"/>
      <c r="P13" s="22"/>
      <c r="Q13" s="22"/>
      <c r="R13" s="22"/>
      <c r="S13" s="22"/>
      <c r="T13" s="22"/>
      <c r="U13" s="31"/>
    </row>
    <row r="14" spans="2:21" x14ac:dyDescent="0.3">
      <c r="B14" s="10">
        <v>6</v>
      </c>
      <c r="C14" s="10">
        <v>25</v>
      </c>
      <c r="D14" s="10">
        <v>39.799999999999997</v>
      </c>
      <c r="E14" s="10">
        <v>1</v>
      </c>
      <c r="F14" s="10">
        <v>1</v>
      </c>
      <c r="G14" s="10">
        <v>1</v>
      </c>
      <c r="H14" s="10">
        <v>682</v>
      </c>
      <c r="I14" s="10">
        <f t="shared" si="0"/>
        <v>0.97453333333333325</v>
      </c>
      <c r="L14" s="3"/>
      <c r="N14" s="30"/>
      <c r="O14" s="22"/>
      <c r="P14" s="22"/>
      <c r="Q14" s="22"/>
      <c r="R14" s="22"/>
      <c r="S14" s="22"/>
      <c r="T14" s="22"/>
      <c r="U14" s="31"/>
    </row>
    <row r="15" spans="2:21" x14ac:dyDescent="0.3">
      <c r="B15" s="10">
        <v>7</v>
      </c>
      <c r="C15" s="10">
        <v>25</v>
      </c>
      <c r="D15" s="10">
        <v>41.2</v>
      </c>
      <c r="E15" s="10">
        <v>1</v>
      </c>
      <c r="F15" s="10">
        <v>1</v>
      </c>
      <c r="G15" s="10">
        <v>1</v>
      </c>
      <c r="H15" s="10">
        <v>435</v>
      </c>
      <c r="I15" s="10">
        <f t="shared" si="0"/>
        <v>0.99099999999999988</v>
      </c>
      <c r="L15" s="3"/>
      <c r="N15" s="30"/>
      <c r="O15" s="22"/>
      <c r="P15" s="22"/>
      <c r="Q15" s="22"/>
      <c r="R15" s="22"/>
      <c r="S15" s="22"/>
      <c r="T15" s="22"/>
      <c r="U15" s="31"/>
    </row>
    <row r="16" spans="2:21" x14ac:dyDescent="0.3">
      <c r="B16" s="10">
        <v>8</v>
      </c>
      <c r="C16" s="10">
        <v>25</v>
      </c>
      <c r="D16" s="10">
        <v>38.9</v>
      </c>
      <c r="E16" s="10">
        <v>1</v>
      </c>
      <c r="F16" s="10">
        <v>1</v>
      </c>
      <c r="G16" s="10">
        <v>1</v>
      </c>
      <c r="H16" s="10">
        <v>572</v>
      </c>
      <c r="I16" s="10">
        <f t="shared" si="0"/>
        <v>0.98186666666666655</v>
      </c>
      <c r="L16" s="3"/>
      <c r="N16" s="30"/>
      <c r="O16" s="22"/>
      <c r="P16" s="22"/>
      <c r="Q16" s="22"/>
      <c r="R16" s="22"/>
      <c r="S16" s="22"/>
      <c r="T16" s="22"/>
      <c r="U16" s="31"/>
    </row>
    <row r="17" spans="2:21" x14ac:dyDescent="0.3">
      <c r="B17" s="10">
        <v>9</v>
      </c>
      <c r="C17" s="10">
        <v>25</v>
      </c>
      <c r="D17" s="10">
        <v>40.1</v>
      </c>
      <c r="E17" s="10">
        <v>1</v>
      </c>
      <c r="F17" s="10">
        <v>1</v>
      </c>
      <c r="G17" s="10">
        <v>1</v>
      </c>
      <c r="H17" s="10">
        <v>521</v>
      </c>
      <c r="I17" s="10">
        <f t="shared" si="0"/>
        <v>0.98526666666666662</v>
      </c>
      <c r="L17" s="3"/>
      <c r="N17" s="30"/>
      <c r="O17" s="22"/>
      <c r="P17" s="22"/>
      <c r="Q17" s="22"/>
      <c r="R17" s="22"/>
      <c r="S17" s="22"/>
      <c r="T17" s="22"/>
      <c r="U17" s="31"/>
    </row>
    <row r="18" spans="2:21" x14ac:dyDescent="0.3">
      <c r="B18" s="10">
        <v>10</v>
      </c>
      <c r="C18" s="10">
        <v>25</v>
      </c>
      <c r="D18" s="10">
        <v>41.1</v>
      </c>
      <c r="E18" s="10">
        <v>1</v>
      </c>
      <c r="F18" s="10">
        <v>1</v>
      </c>
      <c r="G18" s="10">
        <v>1</v>
      </c>
      <c r="H18" s="10">
        <v>350</v>
      </c>
      <c r="I18" s="10">
        <f t="shared" si="0"/>
        <v>0.99666666666666659</v>
      </c>
      <c r="L18" s="3"/>
      <c r="N18" s="30"/>
      <c r="O18" s="22"/>
      <c r="P18" s="22"/>
      <c r="Q18" s="22"/>
      <c r="R18" s="22"/>
      <c r="S18" s="22"/>
      <c r="T18" s="22"/>
      <c r="U18" s="31"/>
    </row>
    <row r="19" spans="2:21" x14ac:dyDescent="0.3">
      <c r="N19" s="32"/>
      <c r="O19" s="33"/>
      <c r="P19" s="33"/>
      <c r="Q19" s="33"/>
      <c r="R19" s="33"/>
      <c r="S19" s="33"/>
      <c r="T19" s="33"/>
      <c r="U19" s="34"/>
    </row>
    <row r="20" spans="2:21" x14ac:dyDescent="0.3">
      <c r="B20" s="21" t="s">
        <v>1</v>
      </c>
      <c r="C20" s="21"/>
      <c r="D20" s="11"/>
      <c r="K20" s="35"/>
      <c r="L20" s="36"/>
    </row>
    <row r="21" spans="2:21" x14ac:dyDescent="0.3">
      <c r="K21" s="35"/>
      <c r="L21" s="36"/>
      <c r="N21" s="27" t="e" vm="12">
        <v>#VALUE!</v>
      </c>
      <c r="O21" s="28"/>
      <c r="P21" s="28"/>
      <c r="Q21" s="28"/>
      <c r="R21" s="28"/>
      <c r="S21" s="28"/>
      <c r="T21" s="28"/>
      <c r="U21" s="29"/>
    </row>
    <row r="22" spans="2:21" x14ac:dyDescent="0.3">
      <c r="B22" s="19" t="s">
        <v>53</v>
      </c>
      <c r="C22" s="19"/>
      <c r="D22" s="19"/>
      <c r="E22" s="19"/>
      <c r="F22" s="19"/>
      <c r="G22" s="19"/>
      <c r="H22" s="19"/>
      <c r="I22" s="19"/>
      <c r="J22" s="19"/>
      <c r="K22" s="19"/>
      <c r="L22" s="19"/>
      <c r="N22" s="30"/>
      <c r="O22" s="22"/>
      <c r="P22" s="22"/>
      <c r="Q22" s="22"/>
      <c r="R22" s="22"/>
      <c r="S22" s="22"/>
      <c r="T22" s="22"/>
      <c r="U22" s="31"/>
    </row>
    <row r="23" spans="2:21" x14ac:dyDescent="0.3">
      <c r="B23" s="19" t="s">
        <v>30</v>
      </c>
      <c r="C23" s="19"/>
      <c r="D23" s="19"/>
      <c r="E23" s="19"/>
      <c r="F23" s="19"/>
      <c r="G23" s="19"/>
      <c r="H23" s="19"/>
      <c r="I23" s="19"/>
      <c r="J23" s="19"/>
      <c r="K23" s="19"/>
      <c r="L23" s="19"/>
      <c r="N23" s="30"/>
      <c r="O23" s="22"/>
      <c r="P23" s="22"/>
      <c r="Q23" s="22"/>
      <c r="R23" s="22"/>
      <c r="S23" s="22"/>
      <c r="T23" s="22"/>
      <c r="U23" s="31"/>
    </row>
    <row r="24" spans="2:21" x14ac:dyDescent="0.3">
      <c r="B24" s="19" t="s">
        <v>39</v>
      </c>
      <c r="C24" s="19"/>
      <c r="D24" s="19"/>
      <c r="E24" s="19"/>
      <c r="F24" s="19"/>
      <c r="G24" s="19"/>
      <c r="H24" s="19"/>
      <c r="I24" s="19"/>
      <c r="J24" s="19"/>
      <c r="K24" s="19"/>
      <c r="L24" s="19"/>
      <c r="N24" s="30"/>
      <c r="O24" s="22"/>
      <c r="P24" s="22"/>
      <c r="Q24" s="22"/>
      <c r="R24" s="22"/>
      <c r="S24" s="22"/>
      <c r="T24" s="22"/>
      <c r="U24" s="31"/>
    </row>
    <row r="25" spans="2:21" x14ac:dyDescent="0.3">
      <c r="B25" s="19" t="s">
        <v>35</v>
      </c>
      <c r="C25" s="19"/>
      <c r="D25" s="19"/>
      <c r="E25" s="19"/>
      <c r="F25" s="19"/>
      <c r="G25" s="19"/>
      <c r="H25" s="19"/>
      <c r="I25" s="19"/>
      <c r="J25" s="19"/>
      <c r="K25" s="19"/>
      <c r="L25" s="19"/>
      <c r="N25" s="30"/>
      <c r="O25" s="22"/>
      <c r="P25" s="22"/>
      <c r="Q25" s="22"/>
      <c r="R25" s="22"/>
      <c r="S25" s="22"/>
      <c r="T25" s="22"/>
      <c r="U25" s="31"/>
    </row>
    <row r="26" spans="2:21" x14ac:dyDescent="0.3">
      <c r="B26" s="19" t="s">
        <v>34</v>
      </c>
      <c r="C26" s="19"/>
      <c r="D26" s="19"/>
      <c r="E26" s="19"/>
      <c r="F26" s="19"/>
      <c r="G26" s="19"/>
      <c r="H26" s="19"/>
      <c r="I26" s="19"/>
      <c r="J26" s="19"/>
      <c r="K26" s="19"/>
      <c r="L26" s="19"/>
      <c r="N26" s="30"/>
      <c r="O26" s="22"/>
      <c r="P26" s="22"/>
      <c r="Q26" s="22"/>
      <c r="R26" s="22"/>
      <c r="S26" s="22"/>
      <c r="T26" s="22"/>
      <c r="U26" s="31"/>
    </row>
    <row r="27" spans="2:21" x14ac:dyDescent="0.3">
      <c r="B27" s="19" t="s">
        <v>51</v>
      </c>
      <c r="C27" s="19"/>
      <c r="D27" s="19"/>
      <c r="E27" s="19"/>
      <c r="F27" s="19"/>
      <c r="G27" s="19"/>
      <c r="H27" s="19"/>
      <c r="I27" s="19"/>
      <c r="J27" s="19"/>
      <c r="K27" s="19"/>
      <c r="L27" s="19"/>
      <c r="N27" s="32"/>
      <c r="O27" s="33"/>
      <c r="P27" s="33"/>
      <c r="Q27" s="33"/>
      <c r="R27" s="33"/>
      <c r="S27" s="33"/>
      <c r="T27" s="33"/>
      <c r="U27" s="34"/>
    </row>
    <row r="29" spans="2:21" x14ac:dyDescent="0.3">
      <c r="B29" s="38" t="s">
        <v>24</v>
      </c>
      <c r="C29" s="39"/>
      <c r="D29" s="40"/>
      <c r="E29" s="14"/>
      <c r="F29" s="11" t="s">
        <v>120</v>
      </c>
      <c r="L29" s="27" t="e" vm="13">
        <v>#VALUE!</v>
      </c>
      <c r="M29" s="28"/>
      <c r="N29" s="28"/>
      <c r="O29" s="28"/>
      <c r="P29" s="28"/>
      <c r="Q29" s="28"/>
      <c r="R29" s="28"/>
      <c r="S29" s="28"/>
      <c r="T29" s="28"/>
      <c r="U29" s="29"/>
    </row>
    <row r="30" spans="2:21" x14ac:dyDescent="0.3">
      <c r="L30" s="30"/>
      <c r="M30" s="22"/>
      <c r="N30" s="22"/>
      <c r="O30" s="22"/>
      <c r="P30" s="22"/>
      <c r="Q30" s="22"/>
      <c r="R30" s="22"/>
      <c r="S30" s="22"/>
      <c r="T30" s="22"/>
      <c r="U30" s="31"/>
    </row>
    <row r="31" spans="2:21" x14ac:dyDescent="0.3">
      <c r="B31" s="19" t="s">
        <v>25</v>
      </c>
      <c r="C31" s="19"/>
      <c r="D31" s="19"/>
      <c r="E31" s="19"/>
      <c r="F31" s="19"/>
      <c r="G31" s="19"/>
      <c r="L31" s="30"/>
      <c r="M31" s="22"/>
      <c r="N31" s="22"/>
      <c r="O31" s="22"/>
      <c r="P31" s="22"/>
      <c r="Q31" s="22"/>
      <c r="R31" s="22"/>
      <c r="S31" s="22"/>
      <c r="T31" s="22"/>
      <c r="U31" s="31"/>
    </row>
    <row r="32" spans="2:21" x14ac:dyDescent="0.3">
      <c r="L32" s="30"/>
      <c r="M32" s="22"/>
      <c r="N32" s="22"/>
      <c r="O32" s="22"/>
      <c r="P32" s="22"/>
      <c r="Q32" s="22"/>
      <c r="R32" s="22"/>
      <c r="S32" s="22"/>
      <c r="T32" s="22"/>
      <c r="U32" s="31"/>
    </row>
    <row r="33" spans="12:21" x14ac:dyDescent="0.3">
      <c r="L33" s="30"/>
      <c r="M33" s="22"/>
      <c r="N33" s="22"/>
      <c r="O33" s="22"/>
      <c r="P33" s="22"/>
      <c r="Q33" s="22"/>
      <c r="R33" s="22"/>
      <c r="S33" s="22"/>
      <c r="T33" s="22"/>
      <c r="U33" s="31"/>
    </row>
    <row r="34" spans="12:21" x14ac:dyDescent="0.3">
      <c r="L34" s="30"/>
      <c r="M34" s="22"/>
      <c r="N34" s="22"/>
      <c r="O34" s="22"/>
      <c r="P34" s="22"/>
      <c r="Q34" s="22"/>
      <c r="R34" s="22"/>
      <c r="S34" s="22"/>
      <c r="T34" s="22"/>
      <c r="U34" s="31"/>
    </row>
    <row r="35" spans="12:21" x14ac:dyDescent="0.3">
      <c r="L35" s="30"/>
      <c r="M35" s="22"/>
      <c r="N35" s="22"/>
      <c r="O35" s="22"/>
      <c r="P35" s="22"/>
      <c r="Q35" s="22"/>
      <c r="R35" s="22"/>
      <c r="S35" s="22"/>
      <c r="T35" s="22"/>
      <c r="U35" s="31"/>
    </row>
    <row r="36" spans="12:21" x14ac:dyDescent="0.3">
      <c r="L36" s="30"/>
      <c r="M36" s="22"/>
      <c r="N36" s="22"/>
      <c r="O36" s="22"/>
      <c r="P36" s="22"/>
      <c r="Q36" s="22"/>
      <c r="R36" s="22"/>
      <c r="S36" s="22"/>
      <c r="T36" s="22"/>
      <c r="U36" s="31"/>
    </row>
    <row r="37" spans="12:21" x14ac:dyDescent="0.3">
      <c r="L37" s="30"/>
      <c r="M37" s="22"/>
      <c r="N37" s="22"/>
      <c r="O37" s="22"/>
      <c r="P37" s="22"/>
      <c r="Q37" s="22"/>
      <c r="R37" s="22"/>
      <c r="S37" s="22"/>
      <c r="T37" s="22"/>
      <c r="U37" s="31"/>
    </row>
    <row r="38" spans="12:21" x14ac:dyDescent="0.3">
      <c r="L38" s="30"/>
      <c r="M38" s="22"/>
      <c r="N38" s="22"/>
      <c r="O38" s="22"/>
      <c r="P38" s="22"/>
      <c r="Q38" s="22"/>
      <c r="R38" s="22"/>
      <c r="S38" s="22"/>
      <c r="T38" s="22"/>
      <c r="U38" s="31"/>
    </row>
    <row r="39" spans="12:21" x14ac:dyDescent="0.3">
      <c r="L39" s="30"/>
      <c r="M39" s="22"/>
      <c r="N39" s="22"/>
      <c r="O39" s="22"/>
      <c r="P39" s="22"/>
      <c r="Q39" s="22"/>
      <c r="R39" s="22"/>
      <c r="S39" s="22"/>
      <c r="T39" s="22"/>
      <c r="U39" s="31"/>
    </row>
    <row r="40" spans="12:21" x14ac:dyDescent="0.3">
      <c r="L40" s="30"/>
      <c r="M40" s="22"/>
      <c r="N40" s="22"/>
      <c r="O40" s="22"/>
      <c r="P40" s="22"/>
      <c r="Q40" s="22"/>
      <c r="R40" s="22"/>
      <c r="S40" s="22"/>
      <c r="T40" s="22"/>
      <c r="U40" s="31"/>
    </row>
    <row r="41" spans="12:21" x14ac:dyDescent="0.3">
      <c r="L41" s="30"/>
      <c r="M41" s="22"/>
      <c r="N41" s="22"/>
      <c r="O41" s="22"/>
      <c r="P41" s="22"/>
      <c r="Q41" s="22"/>
      <c r="R41" s="22"/>
      <c r="S41" s="22"/>
      <c r="T41" s="22"/>
      <c r="U41" s="31"/>
    </row>
    <row r="42" spans="12:21" x14ac:dyDescent="0.3">
      <c r="L42" s="30"/>
      <c r="M42" s="22"/>
      <c r="N42" s="22"/>
      <c r="O42" s="22"/>
      <c r="P42" s="22"/>
      <c r="Q42" s="22"/>
      <c r="R42" s="22"/>
      <c r="S42" s="22"/>
      <c r="T42" s="22"/>
      <c r="U42" s="31"/>
    </row>
    <row r="43" spans="12:21" x14ac:dyDescent="0.3">
      <c r="L43" s="30"/>
      <c r="M43" s="22"/>
      <c r="N43" s="22"/>
      <c r="O43" s="22"/>
      <c r="P43" s="22"/>
      <c r="Q43" s="22"/>
      <c r="R43" s="22"/>
      <c r="S43" s="22"/>
      <c r="T43" s="22"/>
      <c r="U43" s="31"/>
    </row>
    <row r="44" spans="12:21" x14ac:dyDescent="0.3">
      <c r="L44" s="30"/>
      <c r="M44" s="22"/>
      <c r="N44" s="22"/>
      <c r="O44" s="22"/>
      <c r="P44" s="22"/>
      <c r="Q44" s="22"/>
      <c r="R44" s="22"/>
      <c r="S44" s="22"/>
      <c r="T44" s="22"/>
      <c r="U44" s="31"/>
    </row>
    <row r="45" spans="12:21" x14ac:dyDescent="0.3">
      <c r="L45" s="30"/>
      <c r="M45" s="22"/>
      <c r="N45" s="22"/>
      <c r="O45" s="22"/>
      <c r="P45" s="22"/>
      <c r="Q45" s="22"/>
      <c r="R45" s="22"/>
      <c r="S45" s="22"/>
      <c r="T45" s="22"/>
      <c r="U45" s="31"/>
    </row>
    <row r="46" spans="12:21" x14ac:dyDescent="0.3">
      <c r="L46" s="30"/>
      <c r="M46" s="22"/>
      <c r="N46" s="22"/>
      <c r="O46" s="22"/>
      <c r="P46" s="22"/>
      <c r="Q46" s="22"/>
      <c r="R46" s="22"/>
      <c r="S46" s="22"/>
      <c r="T46" s="22"/>
      <c r="U46" s="31"/>
    </row>
    <row r="47" spans="12:21" x14ac:dyDescent="0.3">
      <c r="L47" s="30"/>
      <c r="M47" s="22"/>
      <c r="N47" s="22"/>
      <c r="O47" s="22"/>
      <c r="P47" s="22"/>
      <c r="Q47" s="22"/>
      <c r="R47" s="22"/>
      <c r="S47" s="22"/>
      <c r="T47" s="22"/>
      <c r="U47" s="31"/>
    </row>
    <row r="48" spans="12:21" x14ac:dyDescent="0.3">
      <c r="L48" s="32"/>
      <c r="M48" s="33"/>
      <c r="N48" s="33"/>
      <c r="O48" s="33"/>
      <c r="P48" s="33"/>
      <c r="Q48" s="33"/>
      <c r="R48" s="33"/>
      <c r="S48" s="33"/>
      <c r="T48" s="33"/>
      <c r="U48" s="34"/>
    </row>
  </sheetData>
  <mergeCells count="18">
    <mergeCell ref="B2:C5"/>
    <mergeCell ref="E3:U4"/>
    <mergeCell ref="B7:I7"/>
    <mergeCell ref="K7:L7"/>
    <mergeCell ref="N7:U19"/>
    <mergeCell ref="B29:D29"/>
    <mergeCell ref="L29:U48"/>
    <mergeCell ref="B31:G31"/>
    <mergeCell ref="B20:C20"/>
    <mergeCell ref="K20:K21"/>
    <mergeCell ref="L20:L21"/>
    <mergeCell ref="N21:U27"/>
    <mergeCell ref="B22:L22"/>
    <mergeCell ref="B23:L23"/>
    <mergeCell ref="B24:L24"/>
    <mergeCell ref="B25:L25"/>
    <mergeCell ref="B26:L26"/>
    <mergeCell ref="B27:L27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933F5B-3FB7-4516-900E-2EC970C4425B}">
  <dimension ref="B2:T48"/>
  <sheetViews>
    <sheetView showGridLines="0" topLeftCell="A24" zoomScale="99" workbookViewId="0">
      <selection activeCell="H40" sqref="H40"/>
    </sheetView>
  </sheetViews>
  <sheetFormatPr defaultRowHeight="15.6" x14ac:dyDescent="0.3"/>
  <cols>
    <col min="1" max="1" width="2.77734375" style="1" customWidth="1"/>
    <col min="2" max="2" width="7.6640625" style="1" bestFit="1" customWidth="1"/>
    <col min="3" max="3" width="12.77734375" style="1" customWidth="1"/>
    <col min="4" max="4" width="17.21875" style="1" customWidth="1"/>
    <col min="5" max="5" width="15.109375" style="1" bestFit="1" customWidth="1"/>
    <col min="6" max="6" width="12.21875" style="1" bestFit="1" customWidth="1"/>
    <col min="7" max="7" width="14.88671875" style="1" bestFit="1" customWidth="1"/>
    <col min="8" max="8" width="6.109375" style="3" bestFit="1" customWidth="1"/>
    <col min="9" max="9" width="2.88671875" style="1" customWidth="1"/>
    <col min="10" max="10" width="7.88671875" style="1" customWidth="1"/>
    <col min="11" max="11" width="6.77734375" style="1" customWidth="1"/>
    <col min="12" max="12" width="2.5546875" style="1" customWidth="1"/>
    <col min="13" max="16384" width="8.88671875" style="1"/>
  </cols>
  <sheetData>
    <row r="2" spans="2:20" x14ac:dyDescent="0.3">
      <c r="B2" s="22" t="e" vm="1">
        <v>#VALUE!</v>
      </c>
      <c r="C2" s="22"/>
    </row>
    <row r="3" spans="2:20" ht="15.6" customHeight="1" x14ac:dyDescent="0.3">
      <c r="B3" s="22"/>
      <c r="C3" s="22"/>
      <c r="D3" s="23" t="s">
        <v>54</v>
      </c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</row>
    <row r="4" spans="2:20" x14ac:dyDescent="0.3">
      <c r="B4" s="22"/>
      <c r="C4" s="22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</row>
    <row r="5" spans="2:20" x14ac:dyDescent="0.3">
      <c r="B5" s="22"/>
      <c r="C5" s="22"/>
      <c r="D5" s="2"/>
      <c r="E5" s="2"/>
      <c r="F5" s="2"/>
      <c r="G5" s="2"/>
      <c r="H5" s="2"/>
    </row>
    <row r="7" spans="2:20" ht="15.6" customHeight="1" x14ac:dyDescent="0.3">
      <c r="B7" s="21" t="s">
        <v>12</v>
      </c>
      <c r="C7" s="21"/>
      <c r="D7" s="21"/>
      <c r="E7" s="21"/>
      <c r="F7" s="21"/>
      <c r="G7" s="21"/>
      <c r="H7" s="21"/>
      <c r="J7" s="37"/>
      <c r="K7" s="37"/>
      <c r="M7" s="27"/>
      <c r="N7" s="28"/>
      <c r="O7" s="28"/>
      <c r="P7" s="28"/>
      <c r="Q7" s="28"/>
      <c r="R7" s="28"/>
      <c r="S7" s="28"/>
      <c r="T7" s="29"/>
    </row>
    <row r="8" spans="2:20" s="6" customFormat="1" ht="35.4" customHeight="1" x14ac:dyDescent="0.3">
      <c r="B8" s="7" t="s">
        <v>0</v>
      </c>
      <c r="C8" s="7" t="s">
        <v>56</v>
      </c>
      <c r="D8" s="7" t="s">
        <v>55</v>
      </c>
      <c r="E8" s="7" t="s">
        <v>6</v>
      </c>
      <c r="F8" s="7" t="s">
        <v>3</v>
      </c>
      <c r="G8" s="7" t="s">
        <v>11</v>
      </c>
      <c r="H8" s="8" t="s">
        <v>7</v>
      </c>
      <c r="J8" s="9" t="s">
        <v>27</v>
      </c>
      <c r="K8" s="12">
        <f>AVERAGE(H9:H18)</f>
        <v>0.9764666666666667</v>
      </c>
      <c r="M8" s="30"/>
      <c r="N8" s="22"/>
      <c r="O8" s="22"/>
      <c r="P8" s="22"/>
      <c r="Q8" s="22"/>
      <c r="R8" s="22"/>
      <c r="S8" s="22"/>
      <c r="T8" s="31"/>
    </row>
    <row r="9" spans="2:20" x14ac:dyDescent="0.3">
      <c r="B9" s="10">
        <v>1</v>
      </c>
      <c r="C9" s="10">
        <v>375</v>
      </c>
      <c r="D9" s="10">
        <v>1</v>
      </c>
      <c r="E9" s="10">
        <v>1</v>
      </c>
      <c r="F9" s="10">
        <v>1</v>
      </c>
      <c r="G9" s="10">
        <v>767</v>
      </c>
      <c r="H9" s="13">
        <f xml:space="preserve"> (0.5 * D9 + 0.2 * E9 + 0.2 * F9 + 0.1 * IF(G9 &lt;= 300, 1, MAX(0, 1 - (G9 - 300) / 1500))) / 1</f>
        <v>0.96886666666666654</v>
      </c>
      <c r="K9" s="3"/>
      <c r="M9" s="30"/>
      <c r="N9" s="22"/>
      <c r="O9" s="22"/>
      <c r="P9" s="22"/>
      <c r="Q9" s="22"/>
      <c r="R9" s="22"/>
      <c r="S9" s="22"/>
      <c r="T9" s="31"/>
    </row>
    <row r="10" spans="2:20" x14ac:dyDescent="0.3">
      <c r="B10" s="10">
        <v>2</v>
      </c>
      <c r="C10" s="10">
        <v>359</v>
      </c>
      <c r="D10" s="10">
        <v>1</v>
      </c>
      <c r="E10" s="10">
        <v>1</v>
      </c>
      <c r="F10" s="10">
        <v>1</v>
      </c>
      <c r="G10" s="10">
        <v>709</v>
      </c>
      <c r="H10" s="13">
        <f t="shared" ref="H10:H18" si="0" xml:space="preserve"> (0.5 * D10 + 0.2 * E10 + 0.2 * F10 + 0.1 * IF(G10 &lt;= 300, 1, MAX(0, 1 - (G10 - 300) / 1500))) / 1</f>
        <v>0.97273333333333323</v>
      </c>
      <c r="K10" s="3"/>
      <c r="M10" s="30"/>
      <c r="N10" s="22"/>
      <c r="O10" s="22"/>
      <c r="P10" s="22"/>
      <c r="Q10" s="22"/>
      <c r="R10" s="22"/>
      <c r="S10" s="22"/>
      <c r="T10" s="31"/>
    </row>
    <row r="11" spans="2:20" x14ac:dyDescent="0.3">
      <c r="B11" s="10">
        <v>3</v>
      </c>
      <c r="C11" s="10">
        <v>662</v>
      </c>
      <c r="D11" s="10">
        <v>1</v>
      </c>
      <c r="E11" s="10">
        <v>1</v>
      </c>
      <c r="F11" s="10">
        <v>1</v>
      </c>
      <c r="G11" s="10">
        <v>521</v>
      </c>
      <c r="H11" s="13">
        <f t="shared" si="0"/>
        <v>0.98526666666666662</v>
      </c>
      <c r="K11" s="3"/>
      <c r="M11" s="30"/>
      <c r="N11" s="22"/>
      <c r="O11" s="22"/>
      <c r="P11" s="22"/>
      <c r="Q11" s="22"/>
      <c r="R11" s="22"/>
      <c r="S11" s="22"/>
      <c r="T11" s="31"/>
    </row>
    <row r="12" spans="2:20" x14ac:dyDescent="0.3">
      <c r="B12" s="10">
        <v>4</v>
      </c>
      <c r="C12" s="10">
        <v>475</v>
      </c>
      <c r="D12" s="10">
        <v>1</v>
      </c>
      <c r="E12" s="10">
        <v>1</v>
      </c>
      <c r="F12" s="10">
        <v>1</v>
      </c>
      <c r="G12" s="10">
        <v>582</v>
      </c>
      <c r="H12" s="13">
        <f t="shared" si="0"/>
        <v>0.98119999999999996</v>
      </c>
      <c r="K12" s="3"/>
      <c r="M12" s="30"/>
      <c r="N12" s="22"/>
      <c r="O12" s="22"/>
      <c r="P12" s="22"/>
      <c r="Q12" s="22"/>
      <c r="R12" s="22"/>
      <c r="S12" s="22"/>
      <c r="T12" s="31"/>
    </row>
    <row r="13" spans="2:20" x14ac:dyDescent="0.3">
      <c r="B13" s="10">
        <v>5</v>
      </c>
      <c r="C13" s="10">
        <v>460</v>
      </c>
      <c r="D13" s="10">
        <v>1</v>
      </c>
      <c r="E13" s="10">
        <v>1</v>
      </c>
      <c r="F13" s="10">
        <v>1</v>
      </c>
      <c r="G13" s="10">
        <v>622</v>
      </c>
      <c r="H13" s="13">
        <f t="shared" si="0"/>
        <v>0.97853333333333326</v>
      </c>
      <c r="K13" s="3"/>
      <c r="M13" s="30"/>
      <c r="N13" s="22"/>
      <c r="O13" s="22"/>
      <c r="P13" s="22"/>
      <c r="Q13" s="22"/>
      <c r="R13" s="22"/>
      <c r="S13" s="22"/>
      <c r="T13" s="31"/>
    </row>
    <row r="14" spans="2:20" x14ac:dyDescent="0.3">
      <c r="B14" s="10">
        <v>6</v>
      </c>
      <c r="C14" s="10">
        <v>391</v>
      </c>
      <c r="D14" s="10">
        <v>1</v>
      </c>
      <c r="E14" s="10">
        <v>1</v>
      </c>
      <c r="F14" s="10">
        <v>1</v>
      </c>
      <c r="G14" s="10">
        <v>734</v>
      </c>
      <c r="H14" s="13">
        <f t="shared" si="0"/>
        <v>0.97106666666666652</v>
      </c>
      <c r="K14" s="3"/>
      <c r="M14" s="30"/>
      <c r="N14" s="22"/>
      <c r="O14" s="22"/>
      <c r="P14" s="22"/>
      <c r="Q14" s="22"/>
      <c r="R14" s="22"/>
      <c r="S14" s="22"/>
      <c r="T14" s="31"/>
    </row>
    <row r="15" spans="2:20" x14ac:dyDescent="0.3">
      <c r="B15" s="10">
        <v>7</v>
      </c>
      <c r="C15" s="10">
        <v>582</v>
      </c>
      <c r="D15" s="10">
        <v>1</v>
      </c>
      <c r="E15" s="10">
        <v>1</v>
      </c>
      <c r="F15" s="10">
        <v>1</v>
      </c>
      <c r="G15" s="10">
        <v>853</v>
      </c>
      <c r="H15" s="13">
        <f t="shared" si="0"/>
        <v>0.96313333333333329</v>
      </c>
      <c r="K15" s="3"/>
      <c r="M15" s="30"/>
      <c r="N15" s="22"/>
      <c r="O15" s="22"/>
      <c r="P15" s="22"/>
      <c r="Q15" s="22"/>
      <c r="R15" s="22"/>
      <c r="S15" s="22"/>
      <c r="T15" s="31"/>
    </row>
    <row r="16" spans="2:20" x14ac:dyDescent="0.3">
      <c r="B16" s="10">
        <v>8</v>
      </c>
      <c r="C16" s="10">
        <v>548</v>
      </c>
      <c r="D16" s="10">
        <v>1</v>
      </c>
      <c r="E16" s="10">
        <v>1</v>
      </c>
      <c r="F16" s="10">
        <v>1</v>
      </c>
      <c r="G16" s="10">
        <v>684</v>
      </c>
      <c r="H16" s="13">
        <f t="shared" si="0"/>
        <v>0.97439999999999993</v>
      </c>
      <c r="K16" s="3"/>
      <c r="M16" s="30"/>
      <c r="N16" s="22"/>
      <c r="O16" s="22"/>
      <c r="P16" s="22"/>
      <c r="Q16" s="22"/>
      <c r="R16" s="22"/>
      <c r="S16" s="22"/>
      <c r="T16" s="31"/>
    </row>
    <row r="17" spans="2:20" x14ac:dyDescent="0.3">
      <c r="B17" s="10">
        <v>9</v>
      </c>
      <c r="C17" s="10">
        <v>478</v>
      </c>
      <c r="D17" s="10">
        <v>1</v>
      </c>
      <c r="E17" s="10">
        <v>1</v>
      </c>
      <c r="F17" s="10">
        <v>1</v>
      </c>
      <c r="G17" s="10">
        <v>520</v>
      </c>
      <c r="H17" s="13">
        <f t="shared" si="0"/>
        <v>0.98533333333333328</v>
      </c>
      <c r="K17" s="3"/>
      <c r="M17" s="30"/>
      <c r="N17" s="22"/>
      <c r="O17" s="22"/>
      <c r="P17" s="22"/>
      <c r="Q17" s="22"/>
      <c r="R17" s="22"/>
      <c r="S17" s="22"/>
      <c r="T17" s="31"/>
    </row>
    <row r="18" spans="2:20" x14ac:dyDescent="0.3">
      <c r="B18" s="10">
        <v>10</v>
      </c>
      <c r="C18" s="10">
        <v>601</v>
      </c>
      <c r="D18" s="10">
        <v>1</v>
      </c>
      <c r="E18" s="10">
        <v>1</v>
      </c>
      <c r="F18" s="10">
        <v>1</v>
      </c>
      <c r="G18" s="10">
        <v>538</v>
      </c>
      <c r="H18" s="13">
        <f t="shared" si="0"/>
        <v>0.9841333333333333</v>
      </c>
      <c r="K18" s="3"/>
      <c r="M18" s="30"/>
      <c r="N18" s="22"/>
      <c r="O18" s="22"/>
      <c r="P18" s="22"/>
      <c r="Q18" s="22"/>
      <c r="R18" s="22"/>
      <c r="S18" s="22"/>
      <c r="T18" s="31"/>
    </row>
    <row r="19" spans="2:20" x14ac:dyDescent="0.3">
      <c r="M19" s="32"/>
      <c r="N19" s="33"/>
      <c r="O19" s="33"/>
      <c r="P19" s="33"/>
      <c r="Q19" s="33"/>
      <c r="R19" s="33"/>
      <c r="S19" s="33"/>
      <c r="T19" s="34"/>
    </row>
    <row r="20" spans="2:20" x14ac:dyDescent="0.3">
      <c r="B20" s="21" t="s">
        <v>1</v>
      </c>
      <c r="C20" s="21"/>
      <c r="J20" s="35"/>
      <c r="K20" s="36"/>
    </row>
    <row r="21" spans="2:20" x14ac:dyDescent="0.3">
      <c r="J21" s="35"/>
      <c r="K21" s="36"/>
      <c r="M21" s="27" t="e" vm="14">
        <v>#VALUE!</v>
      </c>
      <c r="N21" s="28"/>
      <c r="O21" s="28"/>
      <c r="P21" s="28"/>
      <c r="Q21" s="28"/>
      <c r="R21" s="28"/>
      <c r="S21" s="28"/>
      <c r="T21" s="29"/>
    </row>
    <row r="22" spans="2:20" x14ac:dyDescent="0.3">
      <c r="B22" s="19" t="s">
        <v>57</v>
      </c>
      <c r="C22" s="19"/>
      <c r="D22" s="19"/>
      <c r="E22" s="19"/>
      <c r="F22" s="19"/>
      <c r="G22" s="19"/>
      <c r="H22" s="19"/>
      <c r="I22" s="19"/>
      <c r="J22" s="19"/>
      <c r="K22" s="19"/>
      <c r="M22" s="30"/>
      <c r="N22" s="22"/>
      <c r="O22" s="22"/>
      <c r="P22" s="22"/>
      <c r="Q22" s="22"/>
      <c r="R22" s="22"/>
      <c r="S22" s="22"/>
      <c r="T22" s="31"/>
    </row>
    <row r="23" spans="2:20" x14ac:dyDescent="0.3">
      <c r="B23" s="19" t="s">
        <v>30</v>
      </c>
      <c r="C23" s="19"/>
      <c r="D23" s="19"/>
      <c r="E23" s="19"/>
      <c r="F23" s="19"/>
      <c r="G23" s="19"/>
      <c r="H23" s="19"/>
      <c r="I23" s="19"/>
      <c r="J23" s="19"/>
      <c r="K23" s="19"/>
      <c r="M23" s="30"/>
      <c r="N23" s="22"/>
      <c r="O23" s="22"/>
      <c r="P23" s="22"/>
      <c r="Q23" s="22"/>
      <c r="R23" s="22"/>
      <c r="S23" s="22"/>
      <c r="T23" s="31"/>
    </row>
    <row r="24" spans="2:20" x14ac:dyDescent="0.3">
      <c r="B24" s="19" t="s">
        <v>59</v>
      </c>
      <c r="C24" s="19"/>
      <c r="D24" s="19"/>
      <c r="E24" s="19"/>
      <c r="F24" s="19"/>
      <c r="G24" s="19"/>
      <c r="H24" s="19"/>
      <c r="I24" s="19"/>
      <c r="J24" s="19"/>
      <c r="K24" s="19"/>
      <c r="M24" s="30"/>
      <c r="N24" s="22"/>
      <c r="O24" s="22"/>
      <c r="P24" s="22"/>
      <c r="Q24" s="22"/>
      <c r="R24" s="22"/>
      <c r="S24" s="22"/>
      <c r="T24" s="31"/>
    </row>
    <row r="25" spans="2:20" x14ac:dyDescent="0.3">
      <c r="B25" s="19" t="s">
        <v>35</v>
      </c>
      <c r="C25" s="19"/>
      <c r="D25" s="19"/>
      <c r="E25" s="19"/>
      <c r="F25" s="19"/>
      <c r="G25" s="19"/>
      <c r="H25" s="19"/>
      <c r="I25" s="19"/>
      <c r="J25" s="19"/>
      <c r="K25" s="19"/>
      <c r="M25" s="30"/>
      <c r="N25" s="22"/>
      <c r="O25" s="22"/>
      <c r="P25" s="22"/>
      <c r="Q25" s="22"/>
      <c r="R25" s="22"/>
      <c r="S25" s="22"/>
      <c r="T25" s="31"/>
    </row>
    <row r="26" spans="2:20" x14ac:dyDescent="0.3">
      <c r="B26" s="19" t="s">
        <v>34</v>
      </c>
      <c r="C26" s="19"/>
      <c r="D26" s="19"/>
      <c r="E26" s="19"/>
      <c r="F26" s="19"/>
      <c r="G26" s="19"/>
      <c r="H26" s="19"/>
      <c r="I26" s="19"/>
      <c r="J26" s="19"/>
      <c r="K26" s="19"/>
      <c r="M26" s="30"/>
      <c r="N26" s="22"/>
      <c r="O26" s="22"/>
      <c r="P26" s="22"/>
      <c r="Q26" s="22"/>
      <c r="R26" s="22"/>
      <c r="S26" s="22"/>
      <c r="T26" s="31"/>
    </row>
    <row r="27" spans="2:20" x14ac:dyDescent="0.3">
      <c r="B27" s="19" t="s">
        <v>58</v>
      </c>
      <c r="C27" s="19"/>
      <c r="D27" s="19"/>
      <c r="E27" s="19"/>
      <c r="F27" s="19"/>
      <c r="G27" s="19"/>
      <c r="H27" s="19"/>
      <c r="I27" s="19"/>
      <c r="J27" s="19"/>
      <c r="K27" s="19"/>
      <c r="M27" s="32"/>
      <c r="N27" s="33"/>
      <c r="O27" s="33"/>
      <c r="P27" s="33"/>
      <c r="Q27" s="33"/>
      <c r="R27" s="33"/>
      <c r="S27" s="33"/>
      <c r="T27" s="34"/>
    </row>
    <row r="29" spans="2:20" x14ac:dyDescent="0.3">
      <c r="B29" s="21" t="s">
        <v>24</v>
      </c>
      <c r="C29" s="21"/>
      <c r="D29" s="21"/>
      <c r="F29" s="11" t="s">
        <v>112</v>
      </c>
      <c r="K29" s="27" t="e" vm="15">
        <v>#VALUE!</v>
      </c>
      <c r="L29" s="28"/>
      <c r="M29" s="28"/>
      <c r="N29" s="28"/>
      <c r="O29" s="28"/>
      <c r="P29" s="28"/>
      <c r="Q29" s="28"/>
      <c r="R29" s="28"/>
      <c r="S29" s="28"/>
      <c r="T29" s="29"/>
    </row>
    <row r="30" spans="2:20" x14ac:dyDescent="0.3">
      <c r="K30" s="30"/>
      <c r="L30" s="22"/>
      <c r="M30" s="22"/>
      <c r="N30" s="22"/>
      <c r="O30" s="22"/>
      <c r="P30" s="22"/>
      <c r="Q30" s="22"/>
      <c r="R30" s="22"/>
      <c r="S30" s="22"/>
      <c r="T30" s="31"/>
    </row>
    <row r="31" spans="2:20" x14ac:dyDescent="0.3">
      <c r="B31" s="19" t="s">
        <v>25</v>
      </c>
      <c r="C31" s="19"/>
      <c r="D31" s="19"/>
      <c r="E31" s="19"/>
      <c r="F31" s="19"/>
      <c r="K31" s="30"/>
      <c r="L31" s="22"/>
      <c r="M31" s="22"/>
      <c r="N31" s="22"/>
      <c r="O31" s="22"/>
      <c r="P31" s="22"/>
      <c r="Q31" s="22"/>
      <c r="R31" s="22"/>
      <c r="S31" s="22"/>
      <c r="T31" s="31"/>
    </row>
    <row r="32" spans="2:20" x14ac:dyDescent="0.3">
      <c r="K32" s="30"/>
      <c r="L32" s="22"/>
      <c r="M32" s="22"/>
      <c r="N32" s="22"/>
      <c r="O32" s="22"/>
      <c r="P32" s="22"/>
      <c r="Q32" s="22"/>
      <c r="R32" s="22"/>
      <c r="S32" s="22"/>
      <c r="T32" s="31"/>
    </row>
    <row r="33" spans="11:20" x14ac:dyDescent="0.3">
      <c r="K33" s="30"/>
      <c r="L33" s="22"/>
      <c r="M33" s="22"/>
      <c r="N33" s="22"/>
      <c r="O33" s="22"/>
      <c r="P33" s="22"/>
      <c r="Q33" s="22"/>
      <c r="R33" s="22"/>
      <c r="S33" s="22"/>
      <c r="T33" s="31"/>
    </row>
    <row r="34" spans="11:20" x14ac:dyDescent="0.3">
      <c r="K34" s="30"/>
      <c r="L34" s="22"/>
      <c r="M34" s="22"/>
      <c r="N34" s="22"/>
      <c r="O34" s="22"/>
      <c r="P34" s="22"/>
      <c r="Q34" s="22"/>
      <c r="R34" s="22"/>
      <c r="S34" s="22"/>
      <c r="T34" s="31"/>
    </row>
    <row r="35" spans="11:20" x14ac:dyDescent="0.3">
      <c r="K35" s="30"/>
      <c r="L35" s="22"/>
      <c r="M35" s="22"/>
      <c r="N35" s="22"/>
      <c r="O35" s="22"/>
      <c r="P35" s="22"/>
      <c r="Q35" s="22"/>
      <c r="R35" s="22"/>
      <c r="S35" s="22"/>
      <c r="T35" s="31"/>
    </row>
    <row r="36" spans="11:20" x14ac:dyDescent="0.3">
      <c r="K36" s="30"/>
      <c r="L36" s="22"/>
      <c r="M36" s="22"/>
      <c r="N36" s="22"/>
      <c r="O36" s="22"/>
      <c r="P36" s="22"/>
      <c r="Q36" s="22"/>
      <c r="R36" s="22"/>
      <c r="S36" s="22"/>
      <c r="T36" s="31"/>
    </row>
    <row r="37" spans="11:20" x14ac:dyDescent="0.3">
      <c r="K37" s="30"/>
      <c r="L37" s="22"/>
      <c r="M37" s="22"/>
      <c r="N37" s="22"/>
      <c r="O37" s="22"/>
      <c r="P37" s="22"/>
      <c r="Q37" s="22"/>
      <c r="R37" s="22"/>
      <c r="S37" s="22"/>
      <c r="T37" s="31"/>
    </row>
    <row r="38" spans="11:20" x14ac:dyDescent="0.3">
      <c r="K38" s="30"/>
      <c r="L38" s="22"/>
      <c r="M38" s="22"/>
      <c r="N38" s="22"/>
      <c r="O38" s="22"/>
      <c r="P38" s="22"/>
      <c r="Q38" s="22"/>
      <c r="R38" s="22"/>
      <c r="S38" s="22"/>
      <c r="T38" s="31"/>
    </row>
    <row r="39" spans="11:20" x14ac:dyDescent="0.3">
      <c r="K39" s="30"/>
      <c r="L39" s="22"/>
      <c r="M39" s="22"/>
      <c r="N39" s="22"/>
      <c r="O39" s="22"/>
      <c r="P39" s="22"/>
      <c r="Q39" s="22"/>
      <c r="R39" s="22"/>
      <c r="S39" s="22"/>
      <c r="T39" s="31"/>
    </row>
    <row r="40" spans="11:20" x14ac:dyDescent="0.3">
      <c r="K40" s="30"/>
      <c r="L40" s="22"/>
      <c r="M40" s="22"/>
      <c r="N40" s="22"/>
      <c r="O40" s="22"/>
      <c r="P40" s="22"/>
      <c r="Q40" s="22"/>
      <c r="R40" s="22"/>
      <c r="S40" s="22"/>
      <c r="T40" s="31"/>
    </row>
    <row r="41" spans="11:20" x14ac:dyDescent="0.3">
      <c r="K41" s="30"/>
      <c r="L41" s="22"/>
      <c r="M41" s="22"/>
      <c r="N41" s="22"/>
      <c r="O41" s="22"/>
      <c r="P41" s="22"/>
      <c r="Q41" s="22"/>
      <c r="R41" s="22"/>
      <c r="S41" s="22"/>
      <c r="T41" s="31"/>
    </row>
    <row r="42" spans="11:20" x14ac:dyDescent="0.3">
      <c r="K42" s="30"/>
      <c r="L42" s="22"/>
      <c r="M42" s="22"/>
      <c r="N42" s="22"/>
      <c r="O42" s="22"/>
      <c r="P42" s="22"/>
      <c r="Q42" s="22"/>
      <c r="R42" s="22"/>
      <c r="S42" s="22"/>
      <c r="T42" s="31"/>
    </row>
    <row r="43" spans="11:20" x14ac:dyDescent="0.3">
      <c r="K43" s="30"/>
      <c r="L43" s="22"/>
      <c r="M43" s="22"/>
      <c r="N43" s="22"/>
      <c r="O43" s="22"/>
      <c r="P43" s="22"/>
      <c r="Q43" s="22"/>
      <c r="R43" s="22"/>
      <c r="S43" s="22"/>
      <c r="T43" s="31"/>
    </row>
    <row r="44" spans="11:20" x14ac:dyDescent="0.3">
      <c r="K44" s="30"/>
      <c r="L44" s="22"/>
      <c r="M44" s="22"/>
      <c r="N44" s="22"/>
      <c r="O44" s="22"/>
      <c r="P44" s="22"/>
      <c r="Q44" s="22"/>
      <c r="R44" s="22"/>
      <c r="S44" s="22"/>
      <c r="T44" s="31"/>
    </row>
    <row r="45" spans="11:20" x14ac:dyDescent="0.3">
      <c r="K45" s="30"/>
      <c r="L45" s="22"/>
      <c r="M45" s="22"/>
      <c r="N45" s="22"/>
      <c r="O45" s="22"/>
      <c r="P45" s="22"/>
      <c r="Q45" s="22"/>
      <c r="R45" s="22"/>
      <c r="S45" s="22"/>
      <c r="T45" s="31"/>
    </row>
    <row r="46" spans="11:20" x14ac:dyDescent="0.3">
      <c r="K46" s="30"/>
      <c r="L46" s="22"/>
      <c r="M46" s="22"/>
      <c r="N46" s="22"/>
      <c r="O46" s="22"/>
      <c r="P46" s="22"/>
      <c r="Q46" s="22"/>
      <c r="R46" s="22"/>
      <c r="S46" s="22"/>
      <c r="T46" s="31"/>
    </row>
    <row r="47" spans="11:20" x14ac:dyDescent="0.3">
      <c r="K47" s="30"/>
      <c r="L47" s="22"/>
      <c r="M47" s="22"/>
      <c r="N47" s="22"/>
      <c r="O47" s="22"/>
      <c r="P47" s="22"/>
      <c r="Q47" s="22"/>
      <c r="R47" s="22"/>
      <c r="S47" s="22"/>
      <c r="T47" s="31"/>
    </row>
    <row r="48" spans="11:20" x14ac:dyDescent="0.3">
      <c r="K48" s="32"/>
      <c r="L48" s="33"/>
      <c r="M48" s="33"/>
      <c r="N48" s="33"/>
      <c r="O48" s="33"/>
      <c r="P48" s="33"/>
      <c r="Q48" s="33"/>
      <c r="R48" s="33"/>
      <c r="S48" s="33"/>
      <c r="T48" s="34"/>
    </row>
  </sheetData>
  <mergeCells count="18">
    <mergeCell ref="B2:C5"/>
    <mergeCell ref="D3:T4"/>
    <mergeCell ref="B7:H7"/>
    <mergeCell ref="J7:K7"/>
    <mergeCell ref="M7:T19"/>
    <mergeCell ref="B29:D29"/>
    <mergeCell ref="K29:T48"/>
    <mergeCell ref="B31:F31"/>
    <mergeCell ref="B20:C20"/>
    <mergeCell ref="J20:J21"/>
    <mergeCell ref="K20:K21"/>
    <mergeCell ref="M21:T27"/>
    <mergeCell ref="B22:K22"/>
    <mergeCell ref="B23:K23"/>
    <mergeCell ref="B24:K24"/>
    <mergeCell ref="B25:K25"/>
    <mergeCell ref="B26:K26"/>
    <mergeCell ref="B27:K2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941334-30AF-47CF-A53F-F9B00FE9F0A5}">
  <dimension ref="B2:U48"/>
  <sheetViews>
    <sheetView showGridLines="0" topLeftCell="A19" zoomScale="102" workbookViewId="0">
      <selection activeCell="E30" sqref="E30"/>
    </sheetView>
  </sheetViews>
  <sheetFormatPr defaultRowHeight="15.6" x14ac:dyDescent="0.3"/>
  <cols>
    <col min="1" max="1" width="2.77734375" style="1" customWidth="1"/>
    <col min="2" max="2" width="7.6640625" style="1" bestFit="1" customWidth="1"/>
    <col min="3" max="4" width="17.6640625" style="1" customWidth="1"/>
    <col min="5" max="5" width="17.21875" style="1" customWidth="1"/>
    <col min="6" max="6" width="15.109375" style="1" bestFit="1" customWidth="1"/>
    <col min="7" max="7" width="12.21875" style="1" bestFit="1" customWidth="1"/>
    <col min="8" max="8" width="14.88671875" style="1" bestFit="1" customWidth="1"/>
    <col min="9" max="9" width="6.109375" style="3" bestFit="1" customWidth="1"/>
    <col min="10" max="10" width="2.88671875" style="1" customWidth="1"/>
    <col min="11" max="11" width="7.88671875" style="1" customWidth="1"/>
    <col min="12" max="12" width="6.77734375" style="1" customWidth="1"/>
    <col min="13" max="13" width="2.5546875" style="1" customWidth="1"/>
    <col min="14" max="16384" width="8.88671875" style="1"/>
  </cols>
  <sheetData>
    <row r="2" spans="2:21" x14ac:dyDescent="0.3">
      <c r="B2" s="22" t="e" vm="1">
        <v>#VALUE!</v>
      </c>
      <c r="C2" s="22"/>
    </row>
    <row r="3" spans="2:21" ht="15.6" customHeight="1" x14ac:dyDescent="0.3">
      <c r="B3" s="22"/>
      <c r="C3" s="22"/>
      <c r="D3" s="23" t="s">
        <v>60</v>
      </c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</row>
    <row r="4" spans="2:21" x14ac:dyDescent="0.3">
      <c r="B4" s="22"/>
      <c r="C4" s="22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</row>
    <row r="5" spans="2:21" x14ac:dyDescent="0.3">
      <c r="B5" s="22"/>
      <c r="C5" s="22"/>
      <c r="E5" s="2"/>
      <c r="F5" s="2"/>
      <c r="G5" s="2"/>
      <c r="H5" s="2"/>
      <c r="I5" s="2"/>
    </row>
    <row r="7" spans="2:21" ht="15.6" customHeight="1" x14ac:dyDescent="0.3">
      <c r="B7" s="21" t="s">
        <v>12</v>
      </c>
      <c r="C7" s="21"/>
      <c r="D7" s="21"/>
      <c r="E7" s="21"/>
      <c r="F7" s="21"/>
      <c r="G7" s="21"/>
      <c r="H7" s="21"/>
      <c r="I7" s="21"/>
      <c r="K7" s="37"/>
      <c r="L7" s="37"/>
      <c r="N7" s="27"/>
      <c r="O7" s="28"/>
      <c r="P7" s="28"/>
      <c r="Q7" s="28"/>
      <c r="R7" s="28"/>
      <c r="S7" s="28"/>
      <c r="T7" s="28"/>
      <c r="U7" s="29"/>
    </row>
    <row r="8" spans="2:21" s="6" customFormat="1" ht="35.4" customHeight="1" x14ac:dyDescent="0.3">
      <c r="B8" s="7" t="s">
        <v>0</v>
      </c>
      <c r="C8" s="7" t="s">
        <v>61</v>
      </c>
      <c r="D8" s="7" t="s">
        <v>62</v>
      </c>
      <c r="E8" s="7" t="s">
        <v>63</v>
      </c>
      <c r="F8" s="7" t="s">
        <v>6</v>
      </c>
      <c r="G8" s="7" t="s">
        <v>3</v>
      </c>
      <c r="H8" s="7" t="s">
        <v>11</v>
      </c>
      <c r="I8" s="8" t="s">
        <v>7</v>
      </c>
      <c r="K8" s="9" t="s">
        <v>27</v>
      </c>
      <c r="L8" s="12">
        <f>AVERAGE(I9:I18)</f>
        <v>0.99163999999999997</v>
      </c>
      <c r="N8" s="30"/>
      <c r="O8" s="22"/>
      <c r="P8" s="22"/>
      <c r="Q8" s="22"/>
      <c r="R8" s="22"/>
      <c r="S8" s="22"/>
      <c r="T8" s="22"/>
      <c r="U8" s="31"/>
    </row>
    <row r="9" spans="2:21" x14ac:dyDescent="0.3">
      <c r="B9" s="10">
        <v>1</v>
      </c>
      <c r="C9" s="10">
        <v>13</v>
      </c>
      <c r="D9" s="10">
        <v>22</v>
      </c>
      <c r="E9" s="10">
        <v>1</v>
      </c>
      <c r="F9" s="10">
        <v>1</v>
      </c>
      <c r="G9" s="10">
        <v>1</v>
      </c>
      <c r="H9" s="10">
        <v>566</v>
      </c>
      <c r="I9" s="10">
        <f xml:space="preserve"> (0.5 * E10 + 0.2 * F10 + 0.2 * G10 + 0.1 * IF(H10 &lt;= 300, 1, MAX(0, 1 - (H10 - 300) / 1500))) / 1</f>
        <v>0.99099999999999988</v>
      </c>
      <c r="L9" s="3"/>
      <c r="N9" s="30"/>
      <c r="O9" s="22"/>
      <c r="P9" s="22"/>
      <c r="Q9" s="22"/>
      <c r="R9" s="22"/>
      <c r="S9" s="22"/>
      <c r="T9" s="22"/>
      <c r="U9" s="31"/>
    </row>
    <row r="10" spans="2:21" x14ac:dyDescent="0.3">
      <c r="B10" s="10">
        <v>2</v>
      </c>
      <c r="C10" s="10">
        <v>7</v>
      </c>
      <c r="D10" s="10">
        <v>18</v>
      </c>
      <c r="E10" s="10">
        <v>1</v>
      </c>
      <c r="F10" s="10">
        <v>1</v>
      </c>
      <c r="G10" s="10">
        <v>1</v>
      </c>
      <c r="H10" s="10">
        <v>435</v>
      </c>
      <c r="I10" s="10">
        <f t="shared" ref="I10:I18" si="0" xml:space="preserve"> (0.5 * E10 + 0.2 * F10 + 0.2 * G10 + 0.1 * IF(H10 &lt;= 300, 1, MAX(0, 1 - (H10 - 300) / 1500))) / 1</f>
        <v>0.99099999999999988</v>
      </c>
      <c r="L10" s="3"/>
      <c r="N10" s="30"/>
      <c r="O10" s="22"/>
      <c r="P10" s="22"/>
      <c r="Q10" s="22"/>
      <c r="R10" s="22"/>
      <c r="S10" s="22"/>
      <c r="T10" s="22"/>
      <c r="U10" s="31"/>
    </row>
    <row r="11" spans="2:21" x14ac:dyDescent="0.3">
      <c r="B11" s="10">
        <v>3</v>
      </c>
      <c r="C11" s="10">
        <v>12</v>
      </c>
      <c r="D11" s="10">
        <v>20</v>
      </c>
      <c r="E11" s="10">
        <v>1</v>
      </c>
      <c r="F11" s="10">
        <v>1</v>
      </c>
      <c r="G11" s="10">
        <v>1</v>
      </c>
      <c r="H11" s="10">
        <v>371</v>
      </c>
      <c r="I11" s="13">
        <f t="shared" si="0"/>
        <v>0.99526666666666652</v>
      </c>
      <c r="L11" s="3"/>
      <c r="N11" s="30"/>
      <c r="O11" s="22"/>
      <c r="P11" s="22"/>
      <c r="Q11" s="22"/>
      <c r="R11" s="22"/>
      <c r="S11" s="22"/>
      <c r="T11" s="22"/>
      <c r="U11" s="31"/>
    </row>
    <row r="12" spans="2:21" x14ac:dyDescent="0.3">
      <c r="B12" s="10">
        <v>4</v>
      </c>
      <c r="C12" s="10">
        <v>14</v>
      </c>
      <c r="D12" s="10">
        <v>16</v>
      </c>
      <c r="E12" s="10">
        <v>1</v>
      </c>
      <c r="F12" s="10">
        <v>1</v>
      </c>
      <c r="G12" s="10">
        <v>1</v>
      </c>
      <c r="H12" s="10">
        <v>400</v>
      </c>
      <c r="I12" s="10">
        <f t="shared" si="0"/>
        <v>0.99333333333333329</v>
      </c>
      <c r="L12" s="3"/>
      <c r="N12" s="30"/>
      <c r="O12" s="22"/>
      <c r="P12" s="22"/>
      <c r="Q12" s="22"/>
      <c r="R12" s="22"/>
      <c r="S12" s="22"/>
      <c r="T12" s="22"/>
      <c r="U12" s="31"/>
    </row>
    <row r="13" spans="2:21" x14ac:dyDescent="0.3">
      <c r="B13" s="10">
        <v>5</v>
      </c>
      <c r="C13" s="10">
        <v>6</v>
      </c>
      <c r="D13" s="10">
        <v>22</v>
      </c>
      <c r="E13" s="10">
        <v>1</v>
      </c>
      <c r="F13" s="10">
        <v>1</v>
      </c>
      <c r="G13" s="10">
        <v>1</v>
      </c>
      <c r="H13" s="10">
        <v>441</v>
      </c>
      <c r="I13" s="10">
        <f t="shared" si="0"/>
        <v>0.99059999999999993</v>
      </c>
      <c r="L13" s="3"/>
      <c r="N13" s="30"/>
      <c r="O13" s="22"/>
      <c r="P13" s="22"/>
      <c r="Q13" s="22"/>
      <c r="R13" s="22"/>
      <c r="S13" s="22"/>
      <c r="T13" s="22"/>
      <c r="U13" s="31"/>
    </row>
    <row r="14" spans="2:21" x14ac:dyDescent="0.3">
      <c r="B14" s="10">
        <v>6</v>
      </c>
      <c r="C14" s="10">
        <v>3</v>
      </c>
      <c r="D14" s="10">
        <v>21</v>
      </c>
      <c r="E14" s="10">
        <v>1</v>
      </c>
      <c r="F14" s="10">
        <v>1</v>
      </c>
      <c r="G14" s="10">
        <v>1</v>
      </c>
      <c r="H14" s="10">
        <v>396</v>
      </c>
      <c r="I14" s="10">
        <f t="shared" si="0"/>
        <v>0.99359999999999993</v>
      </c>
      <c r="L14" s="3"/>
      <c r="N14" s="30"/>
      <c r="O14" s="22"/>
      <c r="P14" s="22"/>
      <c r="Q14" s="22"/>
      <c r="R14" s="22"/>
      <c r="S14" s="22"/>
      <c r="T14" s="22"/>
      <c r="U14" s="31"/>
    </row>
    <row r="15" spans="2:21" x14ac:dyDescent="0.3">
      <c r="B15" s="10">
        <v>7</v>
      </c>
      <c r="C15" s="10">
        <v>5</v>
      </c>
      <c r="D15" s="10">
        <v>22</v>
      </c>
      <c r="E15" s="10">
        <v>1</v>
      </c>
      <c r="F15" s="10">
        <v>1</v>
      </c>
      <c r="G15" s="10">
        <v>1</v>
      </c>
      <c r="H15" s="10">
        <v>558</v>
      </c>
      <c r="I15" s="10">
        <f t="shared" si="0"/>
        <v>0.9827999999999999</v>
      </c>
      <c r="L15" s="3"/>
      <c r="N15" s="30"/>
      <c r="O15" s="22"/>
      <c r="P15" s="22"/>
      <c r="Q15" s="22"/>
      <c r="R15" s="22"/>
      <c r="S15" s="22"/>
      <c r="T15" s="22"/>
      <c r="U15" s="31"/>
    </row>
    <row r="16" spans="2:21" x14ac:dyDescent="0.3">
      <c r="B16" s="10">
        <v>8</v>
      </c>
      <c r="C16" s="10">
        <v>11</v>
      </c>
      <c r="D16" s="10">
        <v>19</v>
      </c>
      <c r="E16" s="10">
        <v>1</v>
      </c>
      <c r="F16" s="10">
        <v>1</v>
      </c>
      <c r="G16" s="10">
        <v>1</v>
      </c>
      <c r="H16" s="10">
        <v>412</v>
      </c>
      <c r="I16" s="10">
        <f t="shared" si="0"/>
        <v>0.99253333333333327</v>
      </c>
      <c r="L16" s="3"/>
      <c r="N16" s="30"/>
      <c r="O16" s="22"/>
      <c r="P16" s="22"/>
      <c r="Q16" s="22"/>
      <c r="R16" s="22"/>
      <c r="S16" s="22"/>
      <c r="T16" s="22"/>
      <c r="U16" s="31"/>
    </row>
    <row r="17" spans="2:21" x14ac:dyDescent="0.3">
      <c r="B17" s="10">
        <v>9</v>
      </c>
      <c r="C17" s="10">
        <v>9</v>
      </c>
      <c r="D17" s="10">
        <v>17</v>
      </c>
      <c r="E17" s="10">
        <v>1</v>
      </c>
      <c r="F17" s="10">
        <v>1</v>
      </c>
      <c r="G17" s="10">
        <v>1</v>
      </c>
      <c r="H17" s="10">
        <v>385</v>
      </c>
      <c r="I17" s="10">
        <f t="shared" si="0"/>
        <v>0.99433333333333329</v>
      </c>
      <c r="L17" s="3"/>
      <c r="N17" s="30"/>
      <c r="O17" s="22"/>
      <c r="P17" s="22"/>
      <c r="Q17" s="22"/>
      <c r="R17" s="22"/>
      <c r="S17" s="22"/>
      <c r="T17" s="22"/>
      <c r="U17" s="31"/>
    </row>
    <row r="18" spans="2:21" x14ac:dyDescent="0.3">
      <c r="B18" s="10">
        <v>10</v>
      </c>
      <c r="C18" s="10">
        <v>8</v>
      </c>
      <c r="D18" s="10">
        <v>20</v>
      </c>
      <c r="E18" s="10">
        <v>1</v>
      </c>
      <c r="F18" s="10">
        <v>1</v>
      </c>
      <c r="G18" s="10">
        <v>1</v>
      </c>
      <c r="H18" s="10">
        <v>421</v>
      </c>
      <c r="I18" s="10">
        <f t="shared" si="0"/>
        <v>0.99193333333333322</v>
      </c>
      <c r="L18" s="3"/>
      <c r="N18" s="30"/>
      <c r="O18" s="22"/>
      <c r="P18" s="22"/>
      <c r="Q18" s="22"/>
      <c r="R18" s="22"/>
      <c r="S18" s="22"/>
      <c r="T18" s="22"/>
      <c r="U18" s="31"/>
    </row>
    <row r="19" spans="2:21" x14ac:dyDescent="0.3">
      <c r="N19" s="32"/>
      <c r="O19" s="33"/>
      <c r="P19" s="33"/>
      <c r="Q19" s="33"/>
      <c r="R19" s="33"/>
      <c r="S19" s="33"/>
      <c r="T19" s="33"/>
      <c r="U19" s="34"/>
    </row>
    <row r="20" spans="2:21" x14ac:dyDescent="0.3">
      <c r="B20" s="21" t="s">
        <v>1</v>
      </c>
      <c r="C20" s="21"/>
      <c r="D20" s="11"/>
      <c r="K20" s="35"/>
      <c r="L20" s="36"/>
    </row>
    <row r="21" spans="2:21" x14ac:dyDescent="0.3">
      <c r="K21" s="35"/>
      <c r="L21" s="36"/>
      <c r="N21" s="27" t="e" vm="16">
        <v>#VALUE!</v>
      </c>
      <c r="O21" s="28"/>
      <c r="P21" s="28"/>
      <c r="Q21" s="28"/>
      <c r="R21" s="28"/>
      <c r="S21" s="28"/>
      <c r="T21" s="28"/>
      <c r="U21" s="29"/>
    </row>
    <row r="22" spans="2:21" x14ac:dyDescent="0.3">
      <c r="B22" s="19" t="s">
        <v>64</v>
      </c>
      <c r="C22" s="19"/>
      <c r="D22" s="19"/>
      <c r="E22" s="19"/>
      <c r="F22" s="19"/>
      <c r="G22" s="19"/>
      <c r="H22" s="19"/>
      <c r="I22" s="19"/>
      <c r="J22" s="19"/>
      <c r="K22" s="19"/>
      <c r="L22" s="19"/>
      <c r="N22" s="30"/>
      <c r="O22" s="22"/>
      <c r="P22" s="22"/>
      <c r="Q22" s="22"/>
      <c r="R22" s="22"/>
      <c r="S22" s="22"/>
      <c r="T22" s="22"/>
      <c r="U22" s="31"/>
    </row>
    <row r="23" spans="2:21" x14ac:dyDescent="0.3">
      <c r="B23" s="19" t="s">
        <v>30</v>
      </c>
      <c r="C23" s="19"/>
      <c r="D23" s="19"/>
      <c r="E23" s="19"/>
      <c r="F23" s="19"/>
      <c r="G23" s="19"/>
      <c r="H23" s="19"/>
      <c r="I23" s="19"/>
      <c r="J23" s="19"/>
      <c r="K23" s="19"/>
      <c r="L23" s="19"/>
      <c r="N23" s="30"/>
      <c r="O23" s="22"/>
      <c r="P23" s="22"/>
      <c r="Q23" s="22"/>
      <c r="R23" s="22"/>
      <c r="S23" s="22"/>
      <c r="T23" s="22"/>
      <c r="U23" s="31"/>
    </row>
    <row r="24" spans="2:21" x14ac:dyDescent="0.3">
      <c r="B24" s="19" t="s">
        <v>39</v>
      </c>
      <c r="C24" s="19"/>
      <c r="D24" s="19"/>
      <c r="E24" s="19"/>
      <c r="F24" s="19"/>
      <c r="G24" s="19"/>
      <c r="H24" s="19"/>
      <c r="I24" s="19"/>
      <c r="J24" s="19"/>
      <c r="K24" s="19"/>
      <c r="L24" s="19"/>
      <c r="N24" s="30"/>
      <c r="O24" s="22"/>
      <c r="P24" s="22"/>
      <c r="Q24" s="22"/>
      <c r="R24" s="22"/>
      <c r="S24" s="22"/>
      <c r="T24" s="22"/>
      <c r="U24" s="31"/>
    </row>
    <row r="25" spans="2:21" x14ac:dyDescent="0.3">
      <c r="B25" s="19" t="s">
        <v>35</v>
      </c>
      <c r="C25" s="19"/>
      <c r="D25" s="19"/>
      <c r="E25" s="19"/>
      <c r="F25" s="19"/>
      <c r="G25" s="19"/>
      <c r="H25" s="19"/>
      <c r="I25" s="19"/>
      <c r="J25" s="19"/>
      <c r="K25" s="19"/>
      <c r="L25" s="19"/>
      <c r="N25" s="30"/>
      <c r="O25" s="22"/>
      <c r="P25" s="22"/>
      <c r="Q25" s="22"/>
      <c r="R25" s="22"/>
      <c r="S25" s="22"/>
      <c r="T25" s="22"/>
      <c r="U25" s="31"/>
    </row>
    <row r="26" spans="2:21" x14ac:dyDescent="0.3">
      <c r="B26" s="19" t="s">
        <v>34</v>
      </c>
      <c r="C26" s="19"/>
      <c r="D26" s="19"/>
      <c r="E26" s="19"/>
      <c r="F26" s="19"/>
      <c r="G26" s="19"/>
      <c r="H26" s="19"/>
      <c r="I26" s="19"/>
      <c r="J26" s="19"/>
      <c r="K26" s="19"/>
      <c r="L26" s="19"/>
      <c r="N26" s="30"/>
      <c r="O26" s="22"/>
      <c r="P26" s="22"/>
      <c r="Q26" s="22"/>
      <c r="R26" s="22"/>
      <c r="S26" s="22"/>
      <c r="T26" s="22"/>
      <c r="U26" s="31"/>
    </row>
    <row r="27" spans="2:21" x14ac:dyDescent="0.3">
      <c r="B27" s="19" t="s">
        <v>65</v>
      </c>
      <c r="C27" s="19"/>
      <c r="D27" s="19"/>
      <c r="E27" s="19"/>
      <c r="F27" s="19"/>
      <c r="G27" s="19"/>
      <c r="H27" s="19"/>
      <c r="I27" s="19"/>
      <c r="J27" s="19"/>
      <c r="K27" s="19"/>
      <c r="L27" s="19"/>
      <c r="N27" s="32"/>
      <c r="O27" s="33"/>
      <c r="P27" s="33"/>
      <c r="Q27" s="33"/>
      <c r="R27" s="33"/>
      <c r="S27" s="33"/>
      <c r="T27" s="33"/>
      <c r="U27" s="34"/>
    </row>
    <row r="29" spans="2:21" x14ac:dyDescent="0.3">
      <c r="B29" s="21" t="s">
        <v>24</v>
      </c>
      <c r="C29" s="21"/>
      <c r="D29" s="14"/>
      <c r="E29" s="11" t="s">
        <v>118</v>
      </c>
      <c r="L29" s="27" t="e" vm="17">
        <v>#VALUE!</v>
      </c>
      <c r="M29" s="28"/>
      <c r="N29" s="28"/>
      <c r="O29" s="28"/>
      <c r="P29" s="28"/>
      <c r="Q29" s="28"/>
      <c r="R29" s="28"/>
      <c r="S29" s="28"/>
      <c r="T29" s="28"/>
      <c r="U29" s="29"/>
    </row>
    <row r="30" spans="2:21" x14ac:dyDescent="0.3">
      <c r="L30" s="30"/>
      <c r="M30" s="22"/>
      <c r="N30" s="22"/>
      <c r="O30" s="22"/>
      <c r="P30" s="22"/>
      <c r="Q30" s="22"/>
      <c r="R30" s="22"/>
      <c r="S30" s="22"/>
      <c r="T30" s="22"/>
      <c r="U30" s="31"/>
    </row>
    <row r="31" spans="2:21" x14ac:dyDescent="0.3">
      <c r="B31" s="19" t="s">
        <v>25</v>
      </c>
      <c r="C31" s="19"/>
      <c r="D31" s="19"/>
      <c r="E31" s="19"/>
      <c r="F31" s="19"/>
      <c r="G31" s="19"/>
      <c r="L31" s="30"/>
      <c r="M31" s="22"/>
      <c r="N31" s="22"/>
      <c r="O31" s="22"/>
      <c r="P31" s="22"/>
      <c r="Q31" s="22"/>
      <c r="R31" s="22"/>
      <c r="S31" s="22"/>
      <c r="T31" s="22"/>
      <c r="U31" s="31"/>
    </row>
    <row r="32" spans="2:21" x14ac:dyDescent="0.3">
      <c r="L32" s="30"/>
      <c r="M32" s="22"/>
      <c r="N32" s="22"/>
      <c r="O32" s="22"/>
      <c r="P32" s="22"/>
      <c r="Q32" s="22"/>
      <c r="R32" s="22"/>
      <c r="S32" s="22"/>
      <c r="T32" s="22"/>
      <c r="U32" s="31"/>
    </row>
    <row r="33" spans="12:21" x14ac:dyDescent="0.3">
      <c r="L33" s="30"/>
      <c r="M33" s="22"/>
      <c r="N33" s="22"/>
      <c r="O33" s="22"/>
      <c r="P33" s="22"/>
      <c r="Q33" s="22"/>
      <c r="R33" s="22"/>
      <c r="S33" s="22"/>
      <c r="T33" s="22"/>
      <c r="U33" s="31"/>
    </row>
    <row r="34" spans="12:21" x14ac:dyDescent="0.3">
      <c r="L34" s="30"/>
      <c r="M34" s="22"/>
      <c r="N34" s="22"/>
      <c r="O34" s="22"/>
      <c r="P34" s="22"/>
      <c r="Q34" s="22"/>
      <c r="R34" s="22"/>
      <c r="S34" s="22"/>
      <c r="T34" s="22"/>
      <c r="U34" s="31"/>
    </row>
    <row r="35" spans="12:21" x14ac:dyDescent="0.3">
      <c r="L35" s="30"/>
      <c r="M35" s="22"/>
      <c r="N35" s="22"/>
      <c r="O35" s="22"/>
      <c r="P35" s="22"/>
      <c r="Q35" s="22"/>
      <c r="R35" s="22"/>
      <c r="S35" s="22"/>
      <c r="T35" s="22"/>
      <c r="U35" s="31"/>
    </row>
    <row r="36" spans="12:21" x14ac:dyDescent="0.3">
      <c r="L36" s="30"/>
      <c r="M36" s="22"/>
      <c r="N36" s="22"/>
      <c r="O36" s="22"/>
      <c r="P36" s="22"/>
      <c r="Q36" s="22"/>
      <c r="R36" s="22"/>
      <c r="S36" s="22"/>
      <c r="T36" s="22"/>
      <c r="U36" s="31"/>
    </row>
    <row r="37" spans="12:21" x14ac:dyDescent="0.3">
      <c r="L37" s="30"/>
      <c r="M37" s="22"/>
      <c r="N37" s="22"/>
      <c r="O37" s="22"/>
      <c r="P37" s="22"/>
      <c r="Q37" s="22"/>
      <c r="R37" s="22"/>
      <c r="S37" s="22"/>
      <c r="T37" s="22"/>
      <c r="U37" s="31"/>
    </row>
    <row r="38" spans="12:21" x14ac:dyDescent="0.3">
      <c r="L38" s="30"/>
      <c r="M38" s="22"/>
      <c r="N38" s="22"/>
      <c r="O38" s="22"/>
      <c r="P38" s="22"/>
      <c r="Q38" s="22"/>
      <c r="R38" s="22"/>
      <c r="S38" s="22"/>
      <c r="T38" s="22"/>
      <c r="U38" s="31"/>
    </row>
    <row r="39" spans="12:21" x14ac:dyDescent="0.3">
      <c r="L39" s="30"/>
      <c r="M39" s="22"/>
      <c r="N39" s="22"/>
      <c r="O39" s="22"/>
      <c r="P39" s="22"/>
      <c r="Q39" s="22"/>
      <c r="R39" s="22"/>
      <c r="S39" s="22"/>
      <c r="T39" s="22"/>
      <c r="U39" s="31"/>
    </row>
    <row r="40" spans="12:21" x14ac:dyDescent="0.3">
      <c r="L40" s="30"/>
      <c r="M40" s="22"/>
      <c r="N40" s="22"/>
      <c r="O40" s="22"/>
      <c r="P40" s="22"/>
      <c r="Q40" s="22"/>
      <c r="R40" s="22"/>
      <c r="S40" s="22"/>
      <c r="T40" s="22"/>
      <c r="U40" s="31"/>
    </row>
    <row r="41" spans="12:21" x14ac:dyDescent="0.3">
      <c r="L41" s="30"/>
      <c r="M41" s="22"/>
      <c r="N41" s="22"/>
      <c r="O41" s="22"/>
      <c r="P41" s="22"/>
      <c r="Q41" s="22"/>
      <c r="R41" s="22"/>
      <c r="S41" s="22"/>
      <c r="T41" s="22"/>
      <c r="U41" s="31"/>
    </row>
    <row r="42" spans="12:21" x14ac:dyDescent="0.3">
      <c r="L42" s="30"/>
      <c r="M42" s="22"/>
      <c r="N42" s="22"/>
      <c r="O42" s="22"/>
      <c r="P42" s="22"/>
      <c r="Q42" s="22"/>
      <c r="R42" s="22"/>
      <c r="S42" s="22"/>
      <c r="T42" s="22"/>
      <c r="U42" s="31"/>
    </row>
    <row r="43" spans="12:21" x14ac:dyDescent="0.3">
      <c r="L43" s="30"/>
      <c r="M43" s="22"/>
      <c r="N43" s="22"/>
      <c r="O43" s="22"/>
      <c r="P43" s="22"/>
      <c r="Q43" s="22"/>
      <c r="R43" s="22"/>
      <c r="S43" s="22"/>
      <c r="T43" s="22"/>
      <c r="U43" s="31"/>
    </row>
    <row r="44" spans="12:21" x14ac:dyDescent="0.3">
      <c r="L44" s="30"/>
      <c r="M44" s="22"/>
      <c r="N44" s="22"/>
      <c r="O44" s="22"/>
      <c r="P44" s="22"/>
      <c r="Q44" s="22"/>
      <c r="R44" s="22"/>
      <c r="S44" s="22"/>
      <c r="T44" s="22"/>
      <c r="U44" s="31"/>
    </row>
    <row r="45" spans="12:21" x14ac:dyDescent="0.3">
      <c r="L45" s="30"/>
      <c r="M45" s="22"/>
      <c r="N45" s="22"/>
      <c r="O45" s="22"/>
      <c r="P45" s="22"/>
      <c r="Q45" s="22"/>
      <c r="R45" s="22"/>
      <c r="S45" s="22"/>
      <c r="T45" s="22"/>
      <c r="U45" s="31"/>
    </row>
    <row r="46" spans="12:21" x14ac:dyDescent="0.3">
      <c r="L46" s="30"/>
      <c r="M46" s="22"/>
      <c r="N46" s="22"/>
      <c r="O46" s="22"/>
      <c r="P46" s="22"/>
      <c r="Q46" s="22"/>
      <c r="R46" s="22"/>
      <c r="S46" s="22"/>
      <c r="T46" s="22"/>
      <c r="U46" s="31"/>
    </row>
    <row r="47" spans="12:21" x14ac:dyDescent="0.3">
      <c r="L47" s="30"/>
      <c r="M47" s="22"/>
      <c r="N47" s="22"/>
      <c r="O47" s="22"/>
      <c r="P47" s="22"/>
      <c r="Q47" s="22"/>
      <c r="R47" s="22"/>
      <c r="S47" s="22"/>
      <c r="T47" s="22"/>
      <c r="U47" s="31"/>
    </row>
    <row r="48" spans="12:21" x14ac:dyDescent="0.3">
      <c r="L48" s="32"/>
      <c r="M48" s="33"/>
      <c r="N48" s="33"/>
      <c r="O48" s="33"/>
      <c r="P48" s="33"/>
      <c r="Q48" s="33"/>
      <c r="R48" s="33"/>
      <c r="S48" s="33"/>
      <c r="T48" s="33"/>
      <c r="U48" s="34"/>
    </row>
  </sheetData>
  <mergeCells count="18">
    <mergeCell ref="B2:C5"/>
    <mergeCell ref="D3:U4"/>
    <mergeCell ref="B7:I7"/>
    <mergeCell ref="K7:L7"/>
    <mergeCell ref="N7:U19"/>
    <mergeCell ref="B29:C29"/>
    <mergeCell ref="L29:U48"/>
    <mergeCell ref="B31:G31"/>
    <mergeCell ref="B20:C20"/>
    <mergeCell ref="K20:K21"/>
    <mergeCell ref="L20:L21"/>
    <mergeCell ref="N21:U27"/>
    <mergeCell ref="B22:L22"/>
    <mergeCell ref="B23:L23"/>
    <mergeCell ref="B24:L24"/>
    <mergeCell ref="B25:L25"/>
    <mergeCell ref="B26:L26"/>
    <mergeCell ref="B27:L27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41B972-FAD1-45A8-B552-19497BBCF2D6}">
  <dimension ref="B2:V48"/>
  <sheetViews>
    <sheetView showGridLines="0" topLeftCell="A9" zoomScale="99" workbookViewId="0">
      <selection activeCell="G35" sqref="G35"/>
    </sheetView>
  </sheetViews>
  <sheetFormatPr defaultRowHeight="15.6" x14ac:dyDescent="0.3"/>
  <cols>
    <col min="1" max="1" width="2.77734375" style="1" customWidth="1"/>
    <col min="2" max="2" width="7.6640625" style="1" bestFit="1" customWidth="1"/>
    <col min="3" max="3" width="7.109375" style="1" bestFit="1" customWidth="1"/>
    <col min="4" max="4" width="9.109375" style="1" customWidth="1"/>
    <col min="5" max="5" width="7.5546875" style="1" bestFit="1" customWidth="1"/>
    <col min="6" max="6" width="10.44140625" style="1" bestFit="1" customWidth="1"/>
    <col min="7" max="7" width="15.109375" style="1" bestFit="1" customWidth="1"/>
    <col min="8" max="8" width="12.21875" style="1" bestFit="1" customWidth="1"/>
    <col min="9" max="9" width="14.88671875" style="1" bestFit="1" customWidth="1"/>
    <col min="10" max="10" width="6.109375" style="3" bestFit="1" customWidth="1"/>
    <col min="11" max="11" width="2.88671875" style="1" customWidth="1"/>
    <col min="12" max="12" width="7.88671875" style="1" customWidth="1"/>
    <col min="13" max="13" width="6.77734375" style="1" customWidth="1"/>
    <col min="14" max="14" width="2.5546875" style="1" customWidth="1"/>
    <col min="15" max="16384" width="8.88671875" style="1"/>
  </cols>
  <sheetData>
    <row r="2" spans="2:22" x14ac:dyDescent="0.3">
      <c r="B2" s="22" t="e" vm="1">
        <v>#VALUE!</v>
      </c>
      <c r="C2" s="22"/>
    </row>
    <row r="3" spans="2:22" ht="15.6" customHeight="1" x14ac:dyDescent="0.3">
      <c r="B3" s="22"/>
      <c r="C3" s="22"/>
      <c r="E3" s="41" t="s">
        <v>69</v>
      </c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  <c r="U3" s="41"/>
      <c r="V3" s="41"/>
    </row>
    <row r="4" spans="2:22" x14ac:dyDescent="0.3">
      <c r="B4" s="22"/>
      <c r="C4" s="22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  <c r="U4" s="41"/>
      <c r="V4" s="41"/>
    </row>
    <row r="5" spans="2:22" x14ac:dyDescent="0.3">
      <c r="B5" s="22"/>
      <c r="C5" s="22"/>
      <c r="F5" s="2"/>
      <c r="G5" s="2"/>
      <c r="H5" s="2"/>
      <c r="I5" s="2"/>
      <c r="J5" s="2"/>
    </row>
    <row r="7" spans="2:22" ht="15.6" customHeight="1" x14ac:dyDescent="0.3">
      <c r="B7" s="21" t="s">
        <v>12</v>
      </c>
      <c r="C7" s="21"/>
      <c r="D7" s="21"/>
      <c r="E7" s="21"/>
      <c r="F7" s="21"/>
      <c r="G7" s="21"/>
      <c r="H7" s="21"/>
      <c r="I7" s="21"/>
      <c r="J7" s="21"/>
      <c r="L7" s="37"/>
      <c r="M7" s="37"/>
      <c r="O7" s="27"/>
      <c r="P7" s="28"/>
      <c r="Q7" s="28"/>
      <c r="R7" s="28"/>
      <c r="S7" s="28"/>
      <c r="T7" s="28"/>
      <c r="U7" s="28"/>
      <c r="V7" s="29"/>
    </row>
    <row r="8" spans="2:22" s="6" customFormat="1" ht="35.4" customHeight="1" x14ac:dyDescent="0.3">
      <c r="B8" s="7" t="s">
        <v>0</v>
      </c>
      <c r="C8" s="7" t="s">
        <v>66</v>
      </c>
      <c r="D8" s="7" t="s">
        <v>67</v>
      </c>
      <c r="E8" s="7" t="s">
        <v>68</v>
      </c>
      <c r="F8" s="7" t="s">
        <v>4</v>
      </c>
      <c r="G8" s="7" t="s">
        <v>6</v>
      </c>
      <c r="H8" s="7" t="s">
        <v>3</v>
      </c>
      <c r="I8" s="7" t="s">
        <v>11</v>
      </c>
      <c r="J8" s="8" t="s">
        <v>7</v>
      </c>
      <c r="L8" s="9" t="s">
        <v>27</v>
      </c>
      <c r="M8" s="12">
        <f>AVERAGE(J9:J18)</f>
        <v>0.98832666666666635</v>
      </c>
      <c r="O8" s="30"/>
      <c r="P8" s="22"/>
      <c r="Q8" s="22"/>
      <c r="R8" s="22"/>
      <c r="S8" s="22"/>
      <c r="T8" s="22"/>
      <c r="U8" s="22"/>
      <c r="V8" s="31"/>
    </row>
    <row r="9" spans="2:22" x14ac:dyDescent="0.3">
      <c r="B9" s="10">
        <v>1</v>
      </c>
      <c r="C9" s="10">
        <v>-31</v>
      </c>
      <c r="D9" s="10">
        <v>-54.3</v>
      </c>
      <c r="E9" s="10">
        <v>-27.7</v>
      </c>
      <c r="F9" s="10">
        <v>1</v>
      </c>
      <c r="G9" s="10">
        <v>1</v>
      </c>
      <c r="H9" s="10">
        <v>1</v>
      </c>
      <c r="I9" s="10">
        <v>407</v>
      </c>
      <c r="J9" s="10">
        <f xml:space="preserve"> (0.5 * F9 + 0.2 * G9 + 0.2 * H9 + 0.1 * IF(I9 &lt;= 300, 1, MAX(0, 1 - (I9 - 300) / 1500))) / 1</f>
        <v>0.99286666666666656</v>
      </c>
      <c r="M9" s="3"/>
      <c r="O9" s="30"/>
      <c r="P9" s="22"/>
      <c r="Q9" s="22"/>
      <c r="R9" s="22"/>
      <c r="S9" s="22"/>
      <c r="T9" s="22"/>
      <c r="U9" s="22"/>
      <c r="V9" s="31"/>
    </row>
    <row r="10" spans="2:22" x14ac:dyDescent="0.3">
      <c r="B10" s="10">
        <v>2</v>
      </c>
      <c r="C10" s="10">
        <v>19.2</v>
      </c>
      <c r="D10" s="10">
        <v>-59.7</v>
      </c>
      <c r="E10" s="10">
        <v>68.400000000000006</v>
      </c>
      <c r="F10" s="10">
        <v>1</v>
      </c>
      <c r="G10" s="10">
        <v>1</v>
      </c>
      <c r="H10" s="10">
        <v>1</v>
      </c>
      <c r="I10" s="10">
        <v>511</v>
      </c>
      <c r="J10" s="10">
        <f t="shared" ref="J10:J18" si="0" xml:space="preserve"> (0.5 * F10 + 0.2 * G10 + 0.2 * H10 + 0.1 * IF(I10 &lt;= 300, 1, MAX(0, 1 - (I10 - 300) / 1500))) / 1</f>
        <v>0.98593333333333322</v>
      </c>
      <c r="M10" s="3"/>
      <c r="O10" s="30"/>
      <c r="P10" s="22"/>
      <c r="Q10" s="22"/>
      <c r="R10" s="22"/>
      <c r="S10" s="22"/>
      <c r="T10" s="22"/>
      <c r="U10" s="22"/>
      <c r="V10" s="31"/>
    </row>
    <row r="11" spans="2:22" x14ac:dyDescent="0.3">
      <c r="B11" s="10">
        <v>3</v>
      </c>
      <c r="C11" s="10">
        <v>-18.8</v>
      </c>
      <c r="D11" s="10">
        <v>-84.6</v>
      </c>
      <c r="E11" s="10">
        <v>31</v>
      </c>
      <c r="F11" s="10">
        <v>1</v>
      </c>
      <c r="G11" s="10">
        <v>1</v>
      </c>
      <c r="H11" s="10">
        <v>1</v>
      </c>
      <c r="I11" s="10">
        <v>487</v>
      </c>
      <c r="J11" s="10">
        <f t="shared" si="0"/>
        <v>0.98753333333333326</v>
      </c>
      <c r="M11" s="3"/>
      <c r="O11" s="30"/>
      <c r="P11" s="22"/>
      <c r="Q11" s="22"/>
      <c r="R11" s="22"/>
      <c r="S11" s="22"/>
      <c r="T11" s="22"/>
      <c r="U11" s="22"/>
      <c r="V11" s="31"/>
    </row>
    <row r="12" spans="2:22" x14ac:dyDescent="0.3">
      <c r="B12" s="10">
        <v>4</v>
      </c>
      <c r="C12" s="10">
        <v>66.2</v>
      </c>
      <c r="D12" s="10">
        <v>-26</v>
      </c>
      <c r="E12" s="10">
        <v>-37.9</v>
      </c>
      <c r="F12" s="10">
        <v>1</v>
      </c>
      <c r="G12" s="10">
        <v>1</v>
      </c>
      <c r="H12" s="10">
        <v>1</v>
      </c>
      <c r="I12" s="10">
        <v>532</v>
      </c>
      <c r="J12" s="10">
        <f t="shared" si="0"/>
        <v>0.98453333333333326</v>
      </c>
      <c r="M12" s="3"/>
      <c r="O12" s="30"/>
      <c r="P12" s="22"/>
      <c r="Q12" s="22"/>
      <c r="R12" s="22"/>
      <c r="S12" s="22"/>
      <c r="T12" s="22"/>
      <c r="U12" s="22"/>
      <c r="V12" s="31"/>
    </row>
    <row r="13" spans="2:22" x14ac:dyDescent="0.3">
      <c r="B13" s="10">
        <v>5</v>
      </c>
      <c r="C13" s="10">
        <v>56.3</v>
      </c>
      <c r="D13" s="10">
        <v>-39</v>
      </c>
      <c r="E13" s="10">
        <v>0.3</v>
      </c>
      <c r="F13" s="10">
        <v>1</v>
      </c>
      <c r="G13" s="10">
        <v>1</v>
      </c>
      <c r="H13" s="10">
        <v>1</v>
      </c>
      <c r="I13" s="10">
        <v>354</v>
      </c>
      <c r="J13" s="13">
        <f t="shared" si="0"/>
        <v>0.99639999999999995</v>
      </c>
      <c r="M13" s="3"/>
      <c r="O13" s="30"/>
      <c r="P13" s="22"/>
      <c r="Q13" s="22"/>
      <c r="R13" s="22"/>
      <c r="S13" s="22"/>
      <c r="T13" s="22"/>
      <c r="U13" s="22"/>
      <c r="V13" s="31"/>
    </row>
    <row r="14" spans="2:22" x14ac:dyDescent="0.3">
      <c r="B14" s="10">
        <v>6</v>
      </c>
      <c r="C14" s="10">
        <v>-45.6</v>
      </c>
      <c r="D14" s="10">
        <v>38.200000000000003</v>
      </c>
      <c r="E14" s="10">
        <v>-15.7</v>
      </c>
      <c r="F14" s="10">
        <v>1</v>
      </c>
      <c r="G14" s="10">
        <v>1</v>
      </c>
      <c r="H14" s="10">
        <v>1</v>
      </c>
      <c r="I14" s="10">
        <v>617</v>
      </c>
      <c r="J14" s="10">
        <f t="shared" si="0"/>
        <v>0.97886666666666655</v>
      </c>
      <c r="M14" s="3"/>
      <c r="O14" s="30"/>
      <c r="P14" s="22"/>
      <c r="Q14" s="22"/>
      <c r="R14" s="22"/>
      <c r="S14" s="22"/>
      <c r="T14" s="22"/>
      <c r="U14" s="22"/>
      <c r="V14" s="31"/>
    </row>
    <row r="15" spans="2:22" x14ac:dyDescent="0.3">
      <c r="B15" s="10">
        <v>7</v>
      </c>
      <c r="C15" s="10">
        <v>-32.5</v>
      </c>
      <c r="D15" s="10">
        <v>-10.9</v>
      </c>
      <c r="E15" s="10">
        <v>40.200000000000003</v>
      </c>
      <c r="F15" s="10">
        <v>1</v>
      </c>
      <c r="G15" s="10">
        <v>1</v>
      </c>
      <c r="H15" s="10">
        <v>1</v>
      </c>
      <c r="I15" s="10">
        <v>459</v>
      </c>
      <c r="J15" s="10">
        <f t="shared" si="0"/>
        <v>0.98939999999999995</v>
      </c>
      <c r="M15" s="3"/>
      <c r="O15" s="30"/>
      <c r="P15" s="22"/>
      <c r="Q15" s="22"/>
      <c r="R15" s="22"/>
      <c r="S15" s="22"/>
      <c r="T15" s="22"/>
      <c r="U15" s="22"/>
      <c r="V15" s="31"/>
    </row>
    <row r="16" spans="2:22" x14ac:dyDescent="0.3">
      <c r="B16" s="10">
        <v>8</v>
      </c>
      <c r="C16" s="10">
        <v>33.700000000000003</v>
      </c>
      <c r="D16" s="10">
        <v>27.5</v>
      </c>
      <c r="E16" s="10">
        <v>-44.8</v>
      </c>
      <c r="F16" s="10">
        <v>1</v>
      </c>
      <c r="G16" s="10">
        <v>1</v>
      </c>
      <c r="H16" s="10">
        <v>1</v>
      </c>
      <c r="I16" s="10">
        <v>382</v>
      </c>
      <c r="J16" s="10">
        <f t="shared" si="0"/>
        <v>0.99453333333333327</v>
      </c>
      <c r="M16" s="3"/>
      <c r="O16" s="30"/>
      <c r="P16" s="22"/>
      <c r="Q16" s="22"/>
      <c r="R16" s="22"/>
      <c r="S16" s="22"/>
      <c r="T16" s="22"/>
      <c r="U16" s="22"/>
      <c r="V16" s="31"/>
    </row>
    <row r="17" spans="2:22" x14ac:dyDescent="0.3">
      <c r="B17" s="10">
        <v>9</v>
      </c>
      <c r="C17" s="10">
        <v>15.6</v>
      </c>
      <c r="D17" s="10">
        <v>-31.5</v>
      </c>
      <c r="E17" s="10">
        <v>-75.900000000000006</v>
      </c>
      <c r="F17" s="10">
        <v>1</v>
      </c>
      <c r="G17" s="10">
        <v>1</v>
      </c>
      <c r="H17" s="10">
        <v>1</v>
      </c>
      <c r="I17" s="10">
        <v>469</v>
      </c>
      <c r="J17" s="10">
        <f t="shared" si="0"/>
        <v>0.98873333333333324</v>
      </c>
      <c r="M17" s="3"/>
      <c r="O17" s="30"/>
      <c r="P17" s="22"/>
      <c r="Q17" s="22"/>
      <c r="R17" s="22"/>
      <c r="S17" s="22"/>
      <c r="T17" s="22"/>
      <c r="U17" s="22"/>
      <c r="V17" s="31"/>
    </row>
    <row r="18" spans="2:22" x14ac:dyDescent="0.3">
      <c r="B18" s="10">
        <v>10</v>
      </c>
      <c r="C18" s="10">
        <v>-18.899999999999999</v>
      </c>
      <c r="D18" s="10">
        <v>60.2</v>
      </c>
      <c r="E18" s="10">
        <v>45.3</v>
      </c>
      <c r="F18" s="10">
        <v>1</v>
      </c>
      <c r="G18" s="10">
        <v>1</v>
      </c>
      <c r="H18" s="10">
        <v>1</v>
      </c>
      <c r="I18" s="10">
        <v>533</v>
      </c>
      <c r="J18" s="10">
        <f t="shared" si="0"/>
        <v>0.9844666666666666</v>
      </c>
      <c r="M18" s="3"/>
      <c r="O18" s="30"/>
      <c r="P18" s="22"/>
      <c r="Q18" s="22"/>
      <c r="R18" s="22"/>
      <c r="S18" s="22"/>
      <c r="T18" s="22"/>
      <c r="U18" s="22"/>
      <c r="V18" s="31"/>
    </row>
    <row r="19" spans="2:22" x14ac:dyDescent="0.3">
      <c r="O19" s="32"/>
      <c r="P19" s="33"/>
      <c r="Q19" s="33"/>
      <c r="R19" s="33"/>
      <c r="S19" s="33"/>
      <c r="T19" s="33"/>
      <c r="U19" s="33"/>
      <c r="V19" s="34"/>
    </row>
    <row r="20" spans="2:22" x14ac:dyDescent="0.3">
      <c r="B20" s="21" t="s">
        <v>1</v>
      </c>
      <c r="C20" s="21"/>
      <c r="D20" s="21"/>
      <c r="E20" s="11"/>
      <c r="L20" s="35"/>
      <c r="M20" s="36"/>
    </row>
    <row r="21" spans="2:22" x14ac:dyDescent="0.3">
      <c r="L21" s="35"/>
      <c r="M21" s="36"/>
      <c r="O21" s="27" t="e" vm="18">
        <v>#VALUE!</v>
      </c>
      <c r="P21" s="28"/>
      <c r="Q21" s="28"/>
      <c r="R21" s="28"/>
      <c r="S21" s="28"/>
      <c r="T21" s="28"/>
      <c r="U21" s="28"/>
      <c r="V21" s="29"/>
    </row>
    <row r="22" spans="2:22" x14ac:dyDescent="0.3">
      <c r="B22" s="19" t="s">
        <v>70</v>
      </c>
      <c r="C22" s="19"/>
      <c r="D22" s="19"/>
      <c r="E22" s="19"/>
      <c r="F22" s="19"/>
      <c r="G22" s="19"/>
      <c r="H22" s="19"/>
      <c r="I22" s="19"/>
      <c r="J22" s="19"/>
      <c r="K22" s="19"/>
      <c r="L22" s="19"/>
      <c r="M22" s="19"/>
      <c r="O22" s="30"/>
      <c r="P22" s="22"/>
      <c r="Q22" s="22"/>
      <c r="R22" s="22"/>
      <c r="S22" s="22"/>
      <c r="T22" s="22"/>
      <c r="U22" s="22"/>
      <c r="V22" s="31"/>
    </row>
    <row r="23" spans="2:22" x14ac:dyDescent="0.3">
      <c r="B23" s="19" t="s">
        <v>30</v>
      </c>
      <c r="C23" s="19"/>
      <c r="D23" s="19"/>
      <c r="E23" s="19"/>
      <c r="F23" s="19"/>
      <c r="G23" s="19"/>
      <c r="H23" s="19"/>
      <c r="I23" s="19"/>
      <c r="J23" s="19"/>
      <c r="K23" s="19"/>
      <c r="L23" s="19"/>
      <c r="M23" s="19"/>
      <c r="O23" s="30"/>
      <c r="P23" s="22"/>
      <c r="Q23" s="22"/>
      <c r="R23" s="22"/>
      <c r="S23" s="22"/>
      <c r="T23" s="22"/>
      <c r="U23" s="22"/>
      <c r="V23" s="31"/>
    </row>
    <row r="24" spans="2:22" x14ac:dyDescent="0.3">
      <c r="B24" s="19" t="s">
        <v>39</v>
      </c>
      <c r="C24" s="19"/>
      <c r="D24" s="19"/>
      <c r="E24" s="19"/>
      <c r="F24" s="19"/>
      <c r="G24" s="19"/>
      <c r="H24" s="19"/>
      <c r="I24" s="19"/>
      <c r="J24" s="19"/>
      <c r="K24" s="19"/>
      <c r="L24" s="19"/>
      <c r="M24" s="19"/>
      <c r="O24" s="30"/>
      <c r="P24" s="22"/>
      <c r="Q24" s="22"/>
      <c r="R24" s="22"/>
      <c r="S24" s="22"/>
      <c r="T24" s="22"/>
      <c r="U24" s="22"/>
      <c r="V24" s="31"/>
    </row>
    <row r="25" spans="2:22" x14ac:dyDescent="0.3">
      <c r="B25" s="19" t="s">
        <v>35</v>
      </c>
      <c r="C25" s="19"/>
      <c r="D25" s="19"/>
      <c r="E25" s="19"/>
      <c r="F25" s="19"/>
      <c r="G25" s="19"/>
      <c r="H25" s="19"/>
      <c r="I25" s="19"/>
      <c r="J25" s="19"/>
      <c r="K25" s="19"/>
      <c r="L25" s="19"/>
      <c r="M25" s="19"/>
      <c r="O25" s="30"/>
      <c r="P25" s="22"/>
      <c r="Q25" s="22"/>
      <c r="R25" s="22"/>
      <c r="S25" s="22"/>
      <c r="T25" s="22"/>
      <c r="U25" s="22"/>
      <c r="V25" s="31"/>
    </row>
    <row r="26" spans="2:22" x14ac:dyDescent="0.3">
      <c r="B26" s="19" t="s">
        <v>34</v>
      </c>
      <c r="C26" s="19"/>
      <c r="D26" s="19"/>
      <c r="E26" s="19"/>
      <c r="F26" s="19"/>
      <c r="G26" s="19"/>
      <c r="H26" s="19"/>
      <c r="I26" s="19"/>
      <c r="J26" s="19"/>
      <c r="K26" s="19"/>
      <c r="L26" s="19"/>
      <c r="M26" s="19"/>
      <c r="O26" s="30"/>
      <c r="P26" s="22"/>
      <c r="Q26" s="22"/>
      <c r="R26" s="22"/>
      <c r="S26" s="22"/>
      <c r="T26" s="22"/>
      <c r="U26" s="22"/>
      <c r="V26" s="31"/>
    </row>
    <row r="27" spans="2:22" x14ac:dyDescent="0.3">
      <c r="B27" s="19" t="s">
        <v>71</v>
      </c>
      <c r="C27" s="19"/>
      <c r="D27" s="19"/>
      <c r="E27" s="19"/>
      <c r="F27" s="19"/>
      <c r="G27" s="19"/>
      <c r="H27" s="19"/>
      <c r="I27" s="19"/>
      <c r="J27" s="19"/>
      <c r="K27" s="19"/>
      <c r="L27" s="19"/>
      <c r="M27" s="19"/>
      <c r="O27" s="32"/>
      <c r="P27" s="33"/>
      <c r="Q27" s="33"/>
      <c r="R27" s="33"/>
      <c r="S27" s="33"/>
      <c r="T27" s="33"/>
      <c r="U27" s="33"/>
      <c r="V27" s="34"/>
    </row>
    <row r="29" spans="2:22" x14ac:dyDescent="0.3">
      <c r="B29" s="21" t="s">
        <v>24</v>
      </c>
      <c r="C29" s="21"/>
      <c r="D29" s="21"/>
      <c r="E29" s="14"/>
      <c r="F29" s="11" t="s">
        <v>117</v>
      </c>
      <c r="M29" s="27" t="e" vm="19">
        <v>#VALUE!</v>
      </c>
      <c r="N29" s="28"/>
      <c r="O29" s="28"/>
      <c r="P29" s="28"/>
      <c r="Q29" s="28"/>
      <c r="R29" s="28"/>
      <c r="S29" s="28"/>
      <c r="T29" s="28"/>
      <c r="U29" s="28"/>
      <c r="V29" s="29"/>
    </row>
    <row r="30" spans="2:22" x14ac:dyDescent="0.3">
      <c r="M30" s="30"/>
      <c r="N30" s="22"/>
      <c r="O30" s="22"/>
      <c r="P30" s="22"/>
      <c r="Q30" s="22"/>
      <c r="R30" s="22"/>
      <c r="S30" s="22"/>
      <c r="T30" s="22"/>
      <c r="U30" s="22"/>
      <c r="V30" s="31"/>
    </row>
    <row r="31" spans="2:22" x14ac:dyDescent="0.3">
      <c r="B31" s="19" t="s">
        <v>25</v>
      </c>
      <c r="C31" s="19"/>
      <c r="D31" s="19"/>
      <c r="E31" s="19"/>
      <c r="F31" s="19"/>
      <c r="G31" s="19"/>
      <c r="H31" s="19"/>
      <c r="M31" s="30"/>
      <c r="N31" s="22"/>
      <c r="O31" s="22"/>
      <c r="P31" s="22"/>
      <c r="Q31" s="22"/>
      <c r="R31" s="22"/>
      <c r="S31" s="22"/>
      <c r="T31" s="22"/>
      <c r="U31" s="22"/>
      <c r="V31" s="31"/>
    </row>
    <row r="32" spans="2:22" x14ac:dyDescent="0.3">
      <c r="M32" s="30"/>
      <c r="N32" s="22"/>
      <c r="O32" s="22"/>
      <c r="P32" s="22"/>
      <c r="Q32" s="22"/>
      <c r="R32" s="22"/>
      <c r="S32" s="22"/>
      <c r="T32" s="22"/>
      <c r="U32" s="22"/>
      <c r="V32" s="31"/>
    </row>
    <row r="33" spans="13:22" x14ac:dyDescent="0.3">
      <c r="M33" s="30"/>
      <c r="N33" s="22"/>
      <c r="O33" s="22"/>
      <c r="P33" s="22"/>
      <c r="Q33" s="22"/>
      <c r="R33" s="22"/>
      <c r="S33" s="22"/>
      <c r="T33" s="22"/>
      <c r="U33" s="22"/>
      <c r="V33" s="31"/>
    </row>
    <row r="34" spans="13:22" x14ac:dyDescent="0.3">
      <c r="M34" s="30"/>
      <c r="N34" s="22"/>
      <c r="O34" s="22"/>
      <c r="P34" s="22"/>
      <c r="Q34" s="22"/>
      <c r="R34" s="22"/>
      <c r="S34" s="22"/>
      <c r="T34" s="22"/>
      <c r="U34" s="22"/>
      <c r="V34" s="31"/>
    </row>
    <row r="35" spans="13:22" x14ac:dyDescent="0.3">
      <c r="M35" s="30"/>
      <c r="N35" s="22"/>
      <c r="O35" s="22"/>
      <c r="P35" s="22"/>
      <c r="Q35" s="22"/>
      <c r="R35" s="22"/>
      <c r="S35" s="22"/>
      <c r="T35" s="22"/>
      <c r="U35" s="22"/>
      <c r="V35" s="31"/>
    </row>
    <row r="36" spans="13:22" x14ac:dyDescent="0.3">
      <c r="M36" s="30"/>
      <c r="N36" s="22"/>
      <c r="O36" s="22"/>
      <c r="P36" s="22"/>
      <c r="Q36" s="22"/>
      <c r="R36" s="22"/>
      <c r="S36" s="22"/>
      <c r="T36" s="22"/>
      <c r="U36" s="22"/>
      <c r="V36" s="31"/>
    </row>
    <row r="37" spans="13:22" x14ac:dyDescent="0.3">
      <c r="M37" s="30"/>
      <c r="N37" s="22"/>
      <c r="O37" s="22"/>
      <c r="P37" s="22"/>
      <c r="Q37" s="22"/>
      <c r="R37" s="22"/>
      <c r="S37" s="22"/>
      <c r="T37" s="22"/>
      <c r="U37" s="22"/>
      <c r="V37" s="31"/>
    </row>
    <row r="38" spans="13:22" x14ac:dyDescent="0.3">
      <c r="M38" s="30"/>
      <c r="N38" s="22"/>
      <c r="O38" s="22"/>
      <c r="P38" s="22"/>
      <c r="Q38" s="22"/>
      <c r="R38" s="22"/>
      <c r="S38" s="22"/>
      <c r="T38" s="22"/>
      <c r="U38" s="22"/>
      <c r="V38" s="31"/>
    </row>
    <row r="39" spans="13:22" x14ac:dyDescent="0.3">
      <c r="M39" s="30"/>
      <c r="N39" s="22"/>
      <c r="O39" s="22"/>
      <c r="P39" s="22"/>
      <c r="Q39" s="22"/>
      <c r="R39" s="22"/>
      <c r="S39" s="22"/>
      <c r="T39" s="22"/>
      <c r="U39" s="22"/>
      <c r="V39" s="31"/>
    </row>
    <row r="40" spans="13:22" x14ac:dyDescent="0.3">
      <c r="M40" s="30"/>
      <c r="N40" s="22"/>
      <c r="O40" s="22"/>
      <c r="P40" s="22"/>
      <c r="Q40" s="22"/>
      <c r="R40" s="22"/>
      <c r="S40" s="22"/>
      <c r="T40" s="22"/>
      <c r="U40" s="22"/>
      <c r="V40" s="31"/>
    </row>
    <row r="41" spans="13:22" x14ac:dyDescent="0.3">
      <c r="M41" s="30"/>
      <c r="N41" s="22"/>
      <c r="O41" s="22"/>
      <c r="P41" s="22"/>
      <c r="Q41" s="22"/>
      <c r="R41" s="22"/>
      <c r="S41" s="22"/>
      <c r="T41" s="22"/>
      <c r="U41" s="22"/>
      <c r="V41" s="31"/>
    </row>
    <row r="42" spans="13:22" x14ac:dyDescent="0.3">
      <c r="M42" s="30"/>
      <c r="N42" s="22"/>
      <c r="O42" s="22"/>
      <c r="P42" s="22"/>
      <c r="Q42" s="22"/>
      <c r="R42" s="22"/>
      <c r="S42" s="22"/>
      <c r="T42" s="22"/>
      <c r="U42" s="22"/>
      <c r="V42" s="31"/>
    </row>
    <row r="43" spans="13:22" x14ac:dyDescent="0.3">
      <c r="M43" s="30"/>
      <c r="N43" s="22"/>
      <c r="O43" s="22"/>
      <c r="P43" s="22"/>
      <c r="Q43" s="22"/>
      <c r="R43" s="22"/>
      <c r="S43" s="22"/>
      <c r="T43" s="22"/>
      <c r="U43" s="22"/>
      <c r="V43" s="31"/>
    </row>
    <row r="44" spans="13:22" x14ac:dyDescent="0.3">
      <c r="M44" s="30"/>
      <c r="N44" s="22"/>
      <c r="O44" s="22"/>
      <c r="P44" s="22"/>
      <c r="Q44" s="22"/>
      <c r="R44" s="22"/>
      <c r="S44" s="22"/>
      <c r="T44" s="22"/>
      <c r="U44" s="22"/>
      <c r="V44" s="31"/>
    </row>
    <row r="45" spans="13:22" x14ac:dyDescent="0.3">
      <c r="M45" s="30"/>
      <c r="N45" s="22"/>
      <c r="O45" s="22"/>
      <c r="P45" s="22"/>
      <c r="Q45" s="22"/>
      <c r="R45" s="22"/>
      <c r="S45" s="22"/>
      <c r="T45" s="22"/>
      <c r="U45" s="22"/>
      <c r="V45" s="31"/>
    </row>
    <row r="46" spans="13:22" x14ac:dyDescent="0.3">
      <c r="M46" s="30"/>
      <c r="N46" s="22"/>
      <c r="O46" s="22"/>
      <c r="P46" s="22"/>
      <c r="Q46" s="22"/>
      <c r="R46" s="22"/>
      <c r="S46" s="22"/>
      <c r="T46" s="22"/>
      <c r="U46" s="22"/>
      <c r="V46" s="31"/>
    </row>
    <row r="47" spans="13:22" x14ac:dyDescent="0.3">
      <c r="M47" s="30"/>
      <c r="N47" s="22"/>
      <c r="O47" s="22"/>
      <c r="P47" s="22"/>
      <c r="Q47" s="22"/>
      <c r="R47" s="22"/>
      <c r="S47" s="22"/>
      <c r="T47" s="22"/>
      <c r="U47" s="22"/>
      <c r="V47" s="31"/>
    </row>
    <row r="48" spans="13:22" x14ac:dyDescent="0.3">
      <c r="M48" s="32"/>
      <c r="N48" s="33"/>
      <c r="O48" s="33"/>
      <c r="P48" s="33"/>
      <c r="Q48" s="33"/>
      <c r="R48" s="33"/>
      <c r="S48" s="33"/>
      <c r="T48" s="33"/>
      <c r="U48" s="33"/>
      <c r="V48" s="34"/>
    </row>
  </sheetData>
  <mergeCells count="18">
    <mergeCell ref="B29:D29"/>
    <mergeCell ref="M29:V48"/>
    <mergeCell ref="B31:H31"/>
    <mergeCell ref="B20:D20"/>
    <mergeCell ref="L20:L21"/>
    <mergeCell ref="M20:M21"/>
    <mergeCell ref="O21:V27"/>
    <mergeCell ref="B22:M22"/>
    <mergeCell ref="B23:M23"/>
    <mergeCell ref="B24:M24"/>
    <mergeCell ref="B25:M25"/>
    <mergeCell ref="B26:M26"/>
    <mergeCell ref="B27:M27"/>
    <mergeCell ref="B2:C5"/>
    <mergeCell ref="E3:V4"/>
    <mergeCell ref="B7:J7"/>
    <mergeCell ref="L7:M7"/>
    <mergeCell ref="O7:V1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IR Flame Detection Sensor</vt:lpstr>
      <vt:lpstr>Environmental Noise Sensor</vt:lpstr>
      <vt:lpstr>Obstacle Detection Sensor</vt:lpstr>
      <vt:lpstr>Open Door And Window Detection</vt:lpstr>
      <vt:lpstr>Temperature Sensor</vt:lpstr>
      <vt:lpstr>Thermal Camera Sensor</vt:lpstr>
      <vt:lpstr>Air Quiality Sensor</vt:lpstr>
      <vt:lpstr>Ambient Light Sensor</vt:lpstr>
      <vt:lpstr>IMU Earthquake Sensor</vt:lpstr>
      <vt:lpstr>Dangerous Object Detection</vt:lpstr>
      <vt:lpstr>Result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Leffer Andres Trochez Chate</dc:creator>
  <cp:lastModifiedBy>Leffer Andres Trochez Chate</cp:lastModifiedBy>
  <dcterms:created xsi:type="dcterms:W3CDTF">2024-12-03T15:24:35Z</dcterms:created>
  <dcterms:modified xsi:type="dcterms:W3CDTF">2025-01-02T20:28:37Z</dcterms:modified>
</cp:coreProperties>
</file>